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erikb\Desktop\"/>
    </mc:Choice>
  </mc:AlternateContent>
  <xr:revisionPtr revIDLastSave="0" documentId="8_{BC2E0404-2683-412E-9FB1-5EB1147B4FCC}" xr6:coauthVersionLast="47" xr6:coauthVersionMax="47" xr10:uidLastSave="{00000000-0000-0000-0000-000000000000}"/>
  <bookViews>
    <workbookView xWindow="-110" yWindow="-110" windowWidth="19420" windowHeight="11020" tabRatio="688" activeTab="1" xr2:uid="{00000000-000D-0000-FFFF-FFFF00000000}"/>
  </bookViews>
  <sheets>
    <sheet name="Pressemeddelelse" sheetId="10" r:id="rId1"/>
    <sheet name="Analyse 2022" sheetId="9" r:id="rId2"/>
    <sheet name="Registrede drukneulykker i 2022" sheetId="7" r:id="rId3"/>
    <sheet name="Udviklingen 2012-2022"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8" i="9" l="1"/>
  <c r="D16" i="3"/>
  <c r="D13" i="3"/>
  <c r="S2" i="7"/>
  <c r="R2" i="7"/>
  <c r="Q2" i="7"/>
  <c r="P2" i="7"/>
  <c r="BG2" i="7"/>
  <c r="BF2" i="7"/>
  <c r="BC2" i="7"/>
  <c r="BD2" i="7"/>
  <c r="BE2" i="7"/>
  <c r="BB2" i="7"/>
  <c r="D12" i="3"/>
  <c r="F205" i="9"/>
  <c r="AX2" i="7" l="1"/>
  <c r="C171" i="9" s="1"/>
  <c r="AY2" i="7"/>
  <c r="C172" i="9" s="1"/>
  <c r="AZ2" i="7"/>
  <c r="C173" i="9" s="1"/>
  <c r="AT2" i="7"/>
  <c r="C151" i="9" s="1"/>
  <c r="AU2" i="7"/>
  <c r="C152" i="9" s="1"/>
  <c r="AV2" i="7"/>
  <c r="C153" i="9" s="1"/>
  <c r="C174" i="9" l="1"/>
  <c r="D172" i="9" s="1"/>
  <c r="C154" i="9"/>
  <c r="AP2" i="7"/>
  <c r="C132" i="9" s="1"/>
  <c r="AO2" i="7"/>
  <c r="AQ2" i="7"/>
  <c r="C133" i="9" s="1"/>
  <c r="AR2" i="7"/>
  <c r="C134" i="9" s="1"/>
  <c r="D171" i="9" l="1"/>
  <c r="D173" i="9"/>
  <c r="D153" i="9"/>
  <c r="D151" i="9"/>
  <c r="D152" i="9"/>
  <c r="C135" i="9"/>
  <c r="D133" i="9" s="1"/>
  <c r="D134" i="9" l="1"/>
  <c r="D132" i="9"/>
  <c r="L2" i="7"/>
  <c r="C17" i="9" s="1"/>
  <c r="M2" i="7"/>
  <c r="C18" i="9" s="1"/>
  <c r="N2" i="7"/>
  <c r="C19" i="9" s="1"/>
  <c r="G2" i="7"/>
  <c r="C12" i="9" s="1"/>
  <c r="H2" i="7"/>
  <c r="C13" i="9" s="1"/>
  <c r="I2" i="7"/>
  <c r="C14" i="9" s="1"/>
  <c r="J2" i="7"/>
  <c r="C15" i="9" s="1"/>
  <c r="K2" i="7"/>
  <c r="C16" i="9" s="1"/>
  <c r="D2" i="7"/>
  <c r="C9" i="9" s="1"/>
  <c r="E2" i="7"/>
  <c r="C10" i="9" s="1"/>
  <c r="F2" i="7"/>
  <c r="C11" i="9" s="1"/>
  <c r="C2" i="7"/>
  <c r="C8" i="9" s="1"/>
  <c r="H19" i="9" l="1"/>
  <c r="F19" i="9"/>
  <c r="H16" i="9"/>
  <c r="H13" i="9"/>
  <c r="AN2" i="7" l="1"/>
  <c r="AI2" i="7"/>
  <c r="C113" i="9" s="1"/>
  <c r="AJ2" i="7"/>
  <c r="C114" i="9" s="1"/>
  <c r="AK2" i="7"/>
  <c r="C115" i="9" s="1"/>
  <c r="AL2" i="7"/>
  <c r="C116" i="9" s="1"/>
  <c r="AH2" i="7"/>
  <c r="C112" i="9" s="1"/>
  <c r="AB2" i="7"/>
  <c r="C74" i="9" s="1"/>
  <c r="AC2" i="7"/>
  <c r="C77" i="9" s="1"/>
  <c r="AD2" i="7"/>
  <c r="C76" i="9" s="1"/>
  <c r="AE2" i="7"/>
  <c r="C78" i="9" s="1"/>
  <c r="AF2" i="7"/>
  <c r="C79" i="9" s="1"/>
  <c r="AA2" i="7"/>
  <c r="C75" i="9" s="1"/>
  <c r="V2" i="7"/>
  <c r="C53" i="9" s="1"/>
  <c r="W2" i="7"/>
  <c r="C55" i="9" s="1"/>
  <c r="X2" i="7"/>
  <c r="C54" i="9" s="1"/>
  <c r="Y2" i="7"/>
  <c r="C56" i="9" s="1"/>
  <c r="U2" i="7"/>
  <c r="C52" i="9" s="1"/>
  <c r="C32" i="9"/>
  <c r="C33" i="9"/>
  <c r="C34" i="9"/>
  <c r="C31" i="9"/>
  <c r="C117" i="9" l="1"/>
  <c r="C118" i="9" s="1"/>
  <c r="C80" i="9"/>
  <c r="D79" i="9" s="1"/>
  <c r="C35" i="9"/>
  <c r="D32" i="9" s="1"/>
  <c r="C57" i="9"/>
  <c r="D113" i="9" l="1"/>
  <c r="D114" i="9"/>
  <c r="D77" i="9"/>
  <c r="D76" i="9"/>
  <c r="D78" i="9"/>
  <c r="D75" i="9"/>
  <c r="D117" i="9"/>
  <c r="D115" i="9"/>
  <c r="D116" i="9"/>
  <c r="D112" i="9"/>
  <c r="D74" i="9"/>
  <c r="D34" i="9"/>
  <c r="D31" i="9"/>
  <c r="D56" i="9"/>
  <c r="D53" i="9"/>
  <c r="D54" i="9"/>
  <c r="D55" i="9"/>
  <c r="D52" i="9"/>
  <c r="D33" i="9"/>
  <c r="D11" i="3"/>
  <c r="J2" i="9"/>
  <c r="I2" i="9"/>
  <c r="H2" i="9"/>
  <c r="E230" i="9" s="1"/>
  <c r="G2" i="9"/>
  <c r="C96" i="9" l="1"/>
  <c r="F2" i="9"/>
  <c r="D10" i="3" l="1"/>
  <c r="D9" i="3" l="1"/>
  <c r="D4" i="3" l="1"/>
  <c r="D5" i="3"/>
  <c r="D6" i="3"/>
  <c r="D7" i="3"/>
  <c r="D8" i="3"/>
  <c r="D3" i="3"/>
  <c r="H10" i="9"/>
  <c r="H20" i="9" s="1"/>
  <c r="F13" i="9"/>
  <c r="C20" i="9"/>
  <c r="D19" i="9" s="1"/>
  <c r="D18" i="3" l="1"/>
  <c r="F20" i="9"/>
  <c r="D13" i="9"/>
  <c r="C23" i="9"/>
  <c r="D18" i="9"/>
  <c r="D16" i="9"/>
  <c r="D12" i="9"/>
  <c r="C22" i="9"/>
  <c r="D9" i="9"/>
  <c r="D11" i="9"/>
  <c r="D8" i="9"/>
  <c r="D10" i="9"/>
  <c r="D17" i="9"/>
  <c r="D15" i="9"/>
  <c r="D14" i="9"/>
  <c r="C95" i="9"/>
  <c r="C97" i="9" s="1"/>
  <c r="E2" i="9"/>
  <c r="O1" i="9" s="1"/>
  <c r="D200" i="9" s="1"/>
  <c r="BL1" i="7"/>
  <c r="AM2" i="7" s="1"/>
  <c r="D205" i="9" l="1"/>
  <c r="E228" i="9"/>
  <c r="D201" i="9"/>
  <c r="D96" i="9"/>
  <c r="D95" i="9"/>
  <c r="C120" i="9"/>
  <c r="D195" i="9" s="1"/>
  <c r="D196" i="9" s="1"/>
  <c r="D19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Bech</author>
  </authors>
  <commentList>
    <comment ref="C122" authorId="0" shapeId="0" xr:uid="{3B445CA6-A5B9-41F4-976D-588AFA19A91B}">
      <text>
        <r>
          <rPr>
            <sz val="9"/>
            <color indexed="81"/>
            <rFont val="Tahoma"/>
            <family val="2"/>
          </rPr>
          <t xml:space="preserve">Den anvendte aldersfordeling er pga. det lille årlige talmateriale, en forenkling af den anbefalede kodning fra ILS Coding and Definitions Manual –Minimum Data Set on Fatal Drowning og World Health Organisation’s Standard age groups, der anbefaler følgende opdeling i alder:
0-4
5-9
10-14
15-19
20-24
25-29
30-34
35-39
40-44
45-49
50-54
55-59
60-64
65-69
70-74
75-79
80-84
85+
</t>
        </r>
      </text>
    </comment>
    <comment ref="B196" authorId="0" shapeId="0" xr:uid="{E011E20A-009E-4B57-9C29-C89B2DB9B878}">
      <text>
        <r>
          <rPr>
            <b/>
            <sz val="9"/>
            <color indexed="81"/>
            <rFont val="Tahoma"/>
            <family val="2"/>
          </rPr>
          <t xml:space="preserve">Værdien af leveår (VOLY, Value Of a Life Year), er sat til 1,3 mill. kr.
VOLY er den samme uanset alder.
Bemærk, at dette er beregnet ud fra værdien af et statistisk liv på 31 mill. kr., jf. De Økonomiske Råd, kapitel 1 i Økonomi og Miljø 2016.
https://dors.dk/files/media/rapporter/2016/M16/m16_kap_i.pdf 
</t>
        </r>
      </text>
    </comment>
  </commentList>
</comments>
</file>

<file path=xl/sharedStrings.xml><?xml version="1.0" encoding="utf-8"?>
<sst xmlns="http://schemas.openxmlformats.org/spreadsheetml/2006/main" count="2508" uniqueCount="2266">
  <si>
    <t>/ritzau/"</t>
  </si>
  <si>
    <t>De pårørende er underrettet.</t>
  </si>
  <si>
    <t>Mand</t>
  </si>
  <si>
    <t>Kvinde</t>
  </si>
  <si>
    <t>SIF</t>
  </si>
  <si>
    <r>
      <rPr>
        <sz val="11"/>
        <color theme="1"/>
        <rFont val="Arial"/>
        <family val="2"/>
      </rPr>
      <t>Δ</t>
    </r>
    <r>
      <rPr>
        <sz val="11"/>
        <color theme="1"/>
        <rFont val="Calibri"/>
        <family val="2"/>
        <scheme val="minor"/>
      </rPr>
      <t xml:space="preserve"> %</t>
    </r>
  </si>
  <si>
    <t xml:space="preserve"> </t>
  </si>
  <si>
    <t>/ritzau/</t>
  </si>
  <si>
    <t xml:space="preserve">    </t>
  </si>
  <si>
    <t>Heraf børn</t>
  </si>
  <si>
    <t>Yderligere i Grønland</t>
  </si>
  <si>
    <t>Yderligere Non-fatal</t>
  </si>
  <si>
    <t>Yderligere i udland</t>
  </si>
  <si>
    <t>Total i Danmark</t>
  </si>
  <si>
    <t>personer</t>
  </si>
  <si>
    <t>______________________________________________________________________________________________</t>
  </si>
  <si>
    <t>____________________________________________________________________________________________</t>
  </si>
  <si>
    <t>_____________________________________________________________________________________________</t>
  </si>
  <si>
    <t>_________________________________________________________________________________________</t>
  </si>
  <si>
    <t>___________________________________________________________________________________________</t>
  </si>
  <si>
    <t>__________________________________________________________________________________________</t>
  </si>
  <si>
    <t>_____________________________________________________________________________________</t>
  </si>
  <si>
    <t>______________________________________________________________________________________</t>
  </si>
  <si>
    <t>________________________________________________________________________________________</t>
  </si>
  <si>
    <t>Fald i vand fra land</t>
  </si>
  <si>
    <t>Fald i vand fra fartøj</t>
  </si>
  <si>
    <t>Allerede i vandet</t>
  </si>
  <si>
    <t>Ukendt type</t>
  </si>
  <si>
    <t>I bassin</t>
  </si>
  <si>
    <t>Åbent vand</t>
  </si>
  <si>
    <r>
      <rPr>
        <u/>
        <sz val="11"/>
        <color theme="1"/>
        <rFont val="Calibri"/>
        <family val="2"/>
        <scheme val="minor"/>
      </rPr>
      <t>På</t>
    </r>
    <r>
      <rPr>
        <sz val="11"/>
        <color theme="1"/>
        <rFont val="Calibri"/>
        <family val="2"/>
        <scheme val="minor"/>
      </rPr>
      <t xml:space="preserve"> kysten</t>
    </r>
  </si>
  <si>
    <t>I havn</t>
  </si>
  <si>
    <t>Sejlads</t>
  </si>
  <si>
    <t>Fiskeri</t>
  </si>
  <si>
    <t>Selv-mord</t>
  </si>
  <si>
    <t>Ukendt</t>
  </si>
  <si>
    <t>Ind-land</t>
  </si>
  <si>
    <t>Land trans-port</t>
  </si>
  <si>
    <t>Badning &amp; dykning</t>
  </si>
  <si>
    <t>19-30</t>
  </si>
  <si>
    <t>31-50</t>
  </si>
  <si>
    <t>51-70</t>
  </si>
  <si>
    <t>71-99</t>
  </si>
  <si>
    <t>Ukendt alder</t>
  </si>
  <si>
    <t>Gen. alder</t>
  </si>
  <si>
    <t>Månedsfordeling</t>
  </si>
  <si>
    <t>Druknedøde</t>
  </si>
  <si>
    <t>Halvår</t>
  </si>
  <si>
    <t>Kvartaler</t>
  </si>
  <si>
    <t>Januar</t>
  </si>
  <si>
    <t>Februar</t>
  </si>
  <si>
    <t>Marts</t>
  </si>
  <si>
    <t>1. kvartal</t>
  </si>
  <si>
    <t>April</t>
  </si>
  <si>
    <t>Maj</t>
  </si>
  <si>
    <t>Juni</t>
  </si>
  <si>
    <t>1. halvår</t>
  </si>
  <si>
    <t>2. kvartal</t>
  </si>
  <si>
    <t>Juli</t>
  </si>
  <si>
    <t>August</t>
  </si>
  <si>
    <t>September</t>
  </si>
  <si>
    <t>3. kvartal</t>
  </si>
  <si>
    <t>Oktober</t>
  </si>
  <si>
    <t>November</t>
  </si>
  <si>
    <t>December</t>
  </si>
  <si>
    <t>2. halvår</t>
  </si>
  <si>
    <t>4. kvartal</t>
  </si>
  <si>
    <t>Ulykkestype</t>
  </si>
  <si>
    <t>Sted</t>
  </si>
  <si>
    <t>Indland</t>
  </si>
  <si>
    <t>I svømmebassiner</t>
  </si>
  <si>
    <t>Aktivitet</t>
  </si>
  <si>
    <t>Landtransport</t>
  </si>
  <si>
    <t>Selvmord</t>
  </si>
  <si>
    <t>Kønsfordeling</t>
  </si>
  <si>
    <t>Mænd</t>
  </si>
  <si>
    <t>Kvinder</t>
  </si>
  <si>
    <t>Aldersfordeling</t>
  </si>
  <si>
    <t>0-18</t>
  </si>
  <si>
    <t>71-90</t>
  </si>
  <si>
    <t>år</t>
  </si>
  <si>
    <t>Gennemsnitsalder:</t>
  </si>
  <si>
    <t>Jan.</t>
  </si>
  <si>
    <t>Feb.</t>
  </si>
  <si>
    <t>Mar.</t>
  </si>
  <si>
    <t>Apr.</t>
  </si>
  <si>
    <t>Maj.</t>
  </si>
  <si>
    <t>Jun.</t>
  </si>
  <si>
    <t>Jul.</t>
  </si>
  <si>
    <t>Aug.</t>
  </si>
  <si>
    <t>Sep.</t>
  </si>
  <si>
    <t>Okt.</t>
  </si>
  <si>
    <t>Nov.</t>
  </si>
  <si>
    <t>Dec.</t>
  </si>
  <si>
    <t>Ulykker første halvår:</t>
  </si>
  <si>
    <t>I dagslys eller mørke</t>
  </si>
  <si>
    <r>
      <rPr>
        <vertAlign val="superscript"/>
        <sz val="8"/>
        <color theme="1"/>
        <rFont val="Calibri"/>
        <family val="2"/>
        <scheme val="minor"/>
      </rPr>
      <t xml:space="preserve">1 </t>
    </r>
    <r>
      <rPr>
        <sz val="8"/>
        <color theme="1"/>
        <rFont val="Calibri"/>
        <family val="2"/>
        <scheme val="minor"/>
      </rPr>
      <t>Mere end 200 m fra land</t>
    </r>
  </si>
  <si>
    <r>
      <rPr>
        <vertAlign val="superscript"/>
        <sz val="8"/>
        <color theme="1"/>
        <rFont val="Calibri"/>
        <family val="2"/>
        <scheme val="minor"/>
      </rPr>
      <t>2</t>
    </r>
    <r>
      <rPr>
        <sz val="8"/>
        <color theme="1"/>
        <rFont val="Calibri"/>
        <family val="2"/>
        <scheme val="minor"/>
      </rPr>
      <t xml:space="preserve"> Mindre end 200 m fra land</t>
    </r>
  </si>
  <si>
    <t>Traffikulykker</t>
  </si>
  <si>
    <t>Forgiftninger</t>
  </si>
  <si>
    <t>I dagslys</t>
  </si>
  <si>
    <t>I mørke</t>
  </si>
  <si>
    <t>Tabte leveår</t>
  </si>
  <si>
    <t>Tabt samfundsøkonomi</t>
  </si>
  <si>
    <t>Fald</t>
  </si>
  <si>
    <t>Drukning</t>
  </si>
  <si>
    <t>Alene eller med andre</t>
  </si>
  <si>
    <t>Bevidnet</t>
  </si>
  <si>
    <t>Alene/ ubevidnet</t>
  </si>
  <si>
    <t>Ubevidnet eller alene</t>
  </si>
  <si>
    <t>Kolonne1</t>
  </si>
  <si>
    <t>Gennemsnitlig drukneulykke</t>
  </si>
  <si>
    <t>Påvirket</t>
  </si>
  <si>
    <t>Ikke-påvirket</t>
  </si>
  <si>
    <t>ID-nr.</t>
  </si>
  <si>
    <t>Note</t>
  </si>
  <si>
    <t>Påvirket eller upåvirket</t>
  </si>
  <si>
    <t>Upåvirket</t>
  </si>
  <si>
    <t>Ulykker andet halvår:</t>
  </si>
  <si>
    <t>Journalist</t>
  </si>
  <si>
    <t>Eftersøgning og redning</t>
  </si>
  <si>
    <t>Foto: Presse-fotos.dk</t>
  </si>
  <si>
    <t>Mandens pårørende er underrettet.</t>
  </si>
  <si>
    <t>Det oplyser Nordsjællands Politi på Twitter.</t>
  </si>
  <si>
    <t>____________________________________________________________________________________</t>
  </si>
  <si>
    <t>_______________________________________________________________________________</t>
  </si>
  <si>
    <r>
      <t>personer</t>
    </r>
    <r>
      <rPr>
        <b/>
        <vertAlign val="superscript"/>
        <sz val="14"/>
        <color theme="1"/>
        <rFont val="Calibri"/>
        <family val="2"/>
        <scheme val="minor"/>
      </rPr>
      <t>*</t>
    </r>
  </si>
  <si>
    <t>mio.kr.</t>
  </si>
  <si>
    <t>Badning &amp; dykning*</t>
  </si>
  <si>
    <t>Druknede pr. 100.000 i Danmark</t>
  </si>
  <si>
    <t>Druknede pr. 100.000 i Grønland</t>
  </si>
  <si>
    <t>Gennemsnit pr. 100.000</t>
  </si>
  <si>
    <r>
      <t>DØRS</t>
    </r>
    <r>
      <rPr>
        <b/>
        <vertAlign val="superscript"/>
        <sz val="11"/>
        <color theme="1"/>
        <rFont val="Calibri"/>
        <family val="2"/>
        <scheme val="minor"/>
      </rPr>
      <t>1</t>
    </r>
    <r>
      <rPr>
        <b/>
        <sz val="11"/>
        <color theme="1"/>
        <rFont val="Calibri"/>
        <family val="2"/>
        <scheme val="minor"/>
      </rPr>
      <t xml:space="preserve"> metode med betalingsvilje (WTP)</t>
    </r>
  </si>
  <si>
    <t>mio. kr.</t>
  </si>
  <si>
    <r>
      <t>DØRS</t>
    </r>
    <r>
      <rPr>
        <b/>
        <vertAlign val="superscript"/>
        <sz val="11"/>
        <color theme="1"/>
        <rFont val="Calibri"/>
        <family val="2"/>
        <scheme val="minor"/>
      </rPr>
      <t>1</t>
    </r>
    <r>
      <rPr>
        <b/>
        <sz val="11"/>
        <color theme="1"/>
        <rFont val="Calibri"/>
        <family val="2"/>
        <scheme val="minor"/>
      </rPr>
      <t xml:space="preserve"> metode med fast pris på et gennemsnitsmenneskeliv (VSL) på 31 mill. kr.</t>
    </r>
  </si>
  <si>
    <t>mio. kr. ved 93 druknedøde</t>
  </si>
  <si>
    <t>DTU, Transportøkonomiske Enhedspriser 2020</t>
  </si>
  <si>
    <r>
      <rPr>
        <u/>
        <vertAlign val="superscript"/>
        <sz val="8"/>
        <color theme="10"/>
        <rFont val="Calibri"/>
        <family val="2"/>
        <scheme val="minor"/>
      </rPr>
      <t>1</t>
    </r>
    <r>
      <rPr>
        <u/>
        <sz val="8"/>
        <color theme="10"/>
        <rFont val="Calibri"/>
        <family val="2"/>
        <scheme val="minor"/>
      </rPr>
      <t xml:space="preserve">DØRS, De Økonomiske Råd Sekretariat </t>
    </r>
  </si>
  <si>
    <r>
      <t>I forhold til andre dødsulykkestyper</t>
    </r>
    <r>
      <rPr>
        <b/>
        <vertAlign val="superscript"/>
        <sz val="12"/>
        <color theme="1"/>
        <rFont val="Calibri"/>
        <family val="2"/>
        <scheme val="minor"/>
      </rPr>
      <t>2</t>
    </r>
  </si>
  <si>
    <r>
      <rPr>
        <u/>
        <vertAlign val="superscript"/>
        <sz val="8"/>
        <color theme="10"/>
        <rFont val="Calibri"/>
        <family val="2"/>
        <scheme val="minor"/>
      </rPr>
      <t>2</t>
    </r>
    <r>
      <rPr>
        <u/>
        <sz val="8"/>
        <color theme="10"/>
        <rFont val="Calibri"/>
        <family val="2"/>
        <scheme val="minor"/>
      </rPr>
      <t xml:space="preserve">Dødsårsagregisteret 2018, Sundhedsdatastyrelsen. </t>
    </r>
  </si>
  <si>
    <r>
      <t>Druknede pr. 100.000 i Europa</t>
    </r>
    <r>
      <rPr>
        <vertAlign val="superscript"/>
        <sz val="11"/>
        <color theme="1"/>
        <rFont val="Calibri"/>
        <family val="2"/>
        <scheme val="minor"/>
      </rPr>
      <t>3</t>
    </r>
  </si>
  <si>
    <r>
      <rPr>
        <u/>
        <vertAlign val="superscript"/>
        <sz val="8"/>
        <color theme="10"/>
        <rFont val="Calibri"/>
        <family val="2"/>
        <scheme val="minor"/>
      </rPr>
      <t>3</t>
    </r>
    <r>
      <rPr>
        <u/>
        <sz val="8"/>
        <color theme="10"/>
        <rFont val="Calibri"/>
        <family val="2"/>
        <scheme val="minor"/>
      </rPr>
      <t>WHO 2018 (standardised death rate)</t>
    </r>
  </si>
  <si>
    <t>Det oplyser Midt- og Vestsjællands Politi.</t>
  </si>
  <si>
    <t>De pårørende er underrettet."</t>
  </si>
  <si>
    <t>Af Ritzau</t>
  </si>
  <si>
    <t>_________________________________________________________________________</t>
  </si>
  <si>
    <t>_______________________________________________________________________________________</t>
  </si>
  <si>
    <t>Cecilie Thusing Nielsen cethn@jfmedier.dk</t>
  </si>
  <si>
    <t>Ritzau</t>
  </si>
  <si>
    <t>Livløs mand fundet i vandet</t>
  </si>
  <si>
    <t>__________________________________________________________________________________</t>
  </si>
  <si>
    <t>______________________________________________________________________________</t>
  </si>
  <si>
    <t>___________________________________________________________________________________</t>
  </si>
  <si>
    <t>Kvindens pårørende er underrettet.</t>
  </si>
  <si>
    <t>Mathias Mundbjerg matmu@jfmedier.dk</t>
  </si>
  <si>
    <t>NYBORG</t>
  </si>
  <si>
    <t>Af Anders Olsen</t>
  </si>
  <si>
    <t>Jonathan Lykke LilmoÃ«s jolli@jfmedier.dk</t>
  </si>
  <si>
    <t>Foto: Alexander Aagaard</t>
  </si>
  <si>
    <t>THOMAS ALBREKTSEN</t>
  </si>
  <si>
    <t>Det oplyser Sydsjællands og Lolland-Falsters Politi.</t>
  </si>
  <si>
    <t>af Ritzau</t>
  </si>
  <si>
    <t>Af Anders Zacho</t>
  </si>
  <si>
    <t>Det oplyser Københavns Politi til Ekstra Bladet.</t>
  </si>
  <si>
    <t>Af Signe Søgaard</t>
  </si>
  <si>
    <t>___________________________________________________________________________</t>
  </si>
  <si>
    <t>Kristoffer Olesen kriso@jfmedier.dk</t>
  </si>
  <si>
    <t>Af</t>
  </si>
  <si>
    <t>Janne Dalby Ewert</t>
  </si>
  <si>
    <t>Emma Buus Mosegaard</t>
  </si>
  <si>
    <t>Eva Maria Jørgensen evmjo@amtsavisen.dk</t>
  </si>
  <si>
    <t>Mette Pedersen</t>
  </si>
  <si>
    <t>Af Alexander Tørring</t>
  </si>
  <si>
    <r>
      <t>I åbent vand</t>
    </r>
    <r>
      <rPr>
        <vertAlign val="superscript"/>
        <sz val="11"/>
        <color theme="1"/>
        <rFont val="Calibri"/>
        <family val="2"/>
        <scheme val="minor"/>
      </rPr>
      <t>(1)</t>
    </r>
  </si>
  <si>
    <r>
      <t>På kysten</t>
    </r>
    <r>
      <rPr>
        <vertAlign val="superscript"/>
        <sz val="11"/>
        <color theme="1"/>
        <rFont val="Calibri"/>
        <family val="2"/>
        <scheme val="minor"/>
      </rPr>
      <t>(2)</t>
    </r>
  </si>
  <si>
    <t>Samfundsøkonomiske tab (2016-PL)</t>
  </si>
  <si>
    <t>Rådet for Større Bade- og Vandsikkerhed</t>
  </si>
  <si>
    <t>8-års Δ % gennemsnit</t>
  </si>
  <si>
    <t>Rådet</t>
  </si>
  <si>
    <t>11-års gennemsnit</t>
  </si>
  <si>
    <t>8.15848278000462,56.6436344007029,"2/1-22, mand, Harboøre","LEMVIG</t>
  </si>
  <si>
    <t>Er endnu ikke identificeret: Død mand fundet ved høfde</t>
  </si>
  <si>
    <t>En død person er søndag middag blevet fundet nord for Harboøre. Foto: Presse-fotos.dk</t>
  </si>
  <si>
    <t>02 jan. 2022 kl. 17:59</t>
  </si>
  <si>
    <t>Opdateret 02 jan. 2022 kl. 21:19</t>
  </si>
  <si>
    <t>Kaspar Hvid kahvi@jfmedier.dk og Cecilie Thusing Nielsen cethn@jfmedier.dk</t>
  </si>
  <si>
    <t>Harboøre:  En mand er søndag middag blevet fundet på høfde 37 ved Langerhuse nord for Harboøre.</t>
  </si>
  <si>
    <t>Det oplyser Anders Hansen, der er vagtchef ved Midt- og Vestjyllands Politi.</t>
  </si>
  <si>
    <t>- Anmelder er en person, der er ude at gå en tur, og så ser hun, at der ligger noget ude på siden af høfden og går derud og kan se, at der ligger resterne af et menneske klemt fast imellem de store granitblokke, som høfderne er lavet af, siger Anders Hansen.</t>
  </si>
  <si>
    <t>Den døde person er endnu ikke identificeret. Det står fast, at der er tale om en mand, men hvilken mand kan politiet endnu ikke sige.</t>
  </si>
  <si>
    <t>- Det er helt tydeligt, at han har ligget i vandet i længere tid, siger Anders Hansen.</t>
  </si>
  <si>
    <t>68-årig forsvundet fra nærliggende sommerhus</t>
  </si>
  <si>
    <t>Brand og redning blev tilkaldt for at hjælpe med få personen hentet ind, Manden var ret medtaget, og det var derfor ikke lige til.</t>
  </si>
  <si>
    <t>Manden blev herefter kørt ind til sygehuset i Holstebro, hvor et ligsyn i den kommende uge skal hjælpe med både at fastslå dødsårsagen og vedkommendes identitet.</t>
  </si>
  <si>
    <t>Den eneste person, der er meldt savnet i området, er en 68-årig mand, der i starten af november blev meldt savnet efter at have forladt et sommerhus ved Vrist få kilometer fra den høfde, hvor liget søndag blev fundet.</t>
  </si>
  <si>
    <t>- Det er jo nærliggende at tro, at det er ham, men det er for tidligt at sige, siger vagtchefen og tilføjer:</t>
  </si>
  <si>
    <t>- Det giver os selvfølgelig noget at gå efter, og det kan jo være, at det så går lidt hurtigere med at identificere ham, når det ikke er sådan, vi leder i blinde.</t>
  </si>
  <si>
    <t>Der er endnu intet, der tyder på, at der skulle være sket en forbrydelse. Det er dog for tidligt at sige, om det så også er tilfældet, oplyser vagtchefen.</t>
  </si>
  <si>
    <t>Mand fundet død ved strand</t>
  </si>
  <si>
    <t>En mand er søndag fundet død ved stranden i Harboøre</t>
  </si>
  <si>
    <t>Signe Søgaard</t>
  </si>
  <si>
    <t>En person, som søndag var ude at gå ved stranden i Harboøre, endte med at slå alarm til politiet, da vedkommende opdagede et livløst menneske i vandet.</t>
  </si>
  <si>
    <t>Det oplyser Anders Hansen, der er vagtchef ved Midt- og Vestjyllands Politi, til Ekstra Bladet.</t>
  </si>
  <si>
    <t>- Der er en person, som er ude at gå en tur på stranden, og så kan vedkommende se, at der ligger et eller andet på høfden i de her store granitblokke, som høfden består af, forklarer han.</t>
  </si>
  <si>
    <t>Fodgængeren ringede derfor til politiet, som ved deres ankomst kunne bekræfte, at der var tale om et mandligt lig.</t>
  </si>
  <si>
    <t>Manden har ligget i vandet længe, oplyser vagtchefen. Han kan på nuværende tidspunkt ikke svare på, hvordan manden er død.</t>
  </si>
  <si>
    <t>- Det er for tidligt at sige, lyder det fra vagtchefen.</t>
  </si>
  <si>
    <t>Politiet modtog anmeldelsen klokken 12.30.</t>
  </si>
  <si>
    <t>12:29:51	Nordjyllands Beredskab</t>
  </si>
  <si>
    <t>Station: Hadsund+hj.st. Als	Redn.-Drukneulykke HAVET"</t>
  </si>
  <si>
    <t>12.6463388380708,55.6543365050865,"3/1-22, kvinde 24, Amager Strandpark","24-årig kvinde fundet død i vandet: Kæreste sigtet for drab</t>
  </si>
  <si>
    <t>Kæresten til den kvinde, der blev hentet død op af en bil i vandet ved Amager Strandpark, er blevet anholdt og sigtet for drab</t>
  </si>
  <si>
    <t>Redningsaktion på Amager Strand. Video: Kenneth Meyer &amp; Byrd</t>
  </si>
  <si>
    <t>En 24-årig kvinde blev mandag formiddag hentet op fra en bil, der fortsat ligger i vandet ved Amager Strandpark. Hendes kæreste er blevet anholdt.</t>
  </si>
  <si>
    <t>Kæresten er en 24-årig mand.</t>
  </si>
  <si>
    <t>Det oplyser Københavns Politi til Ekstra Bladet, og det samme skriver politiet i en pressemeddelelse.</t>
  </si>
  <si>
    <t>Vi har anholdt afdødes kæreste i forbindelse med sagen og sigtet ham for drab. Men det er endnu for tidligt at gå i nærmere detaljer omkring sagens omstændigheder, da der er behov for yderligere efterforskning,' siger leder af Afdelingen for personfarlig kriminalitet i Københavns Politi, vicepolitiinspektør Brian Belling.</t>
  </si>
  <si>
    <t>Over for Ekstra Bladet uddyber han:</t>
  </si>
  <si>
    <t>- Indtil videre er der noget mistænkeligt, der gør, at vi har anholdt kæresten og sigtet ham for drab, men nu efterforsker vi og forsøger at greje, hvad der er sket.</t>
  </si>
  <si>
    <t>Politiet har endnu ikke taget stilling til, om manden skal fremstilles i grundlovsforhør med krav om fængsling.</t>
  </si>
  <si>
    <t>I meddelelsen står der, at det endnu er for tidligt at fastslå en dødsårsag. Det ønsker vicepolitiinspektøren ikke at komme nærmere ind på.</t>
  </si>
  <si>
    <t>Kvinden blev meldt savnet søndag nat af familiemedlemmer, da hun ikke kom hjem.</t>
  </si>
  <si>
    <t>Politiet fortalte allerede tidligt i forløbet, og kort tid efter hun mandag blev hentet op af vandet, at dødsfaldet blev betragtet som mistænkeligt.</t>
  </si>
  <si>
    <t>Ifølge Ekstra Bladets mand på stedet var der hundepatruljer ved området omkring bilen. I øjeblikket arbejder teknikere på stedet omkring bilen.</t>
  </si>
  <si>
    <t>Bilen blev fundet i vandet mellem Amager Strandpark og Amager Strandvej ud for Jollerampen, og de første meldinger lød, at der var to personer i bilen. Det viste sig ikke at være rigtigt.</t>
  </si>
  <si>
    <t>Sagen blev i første omgang behandlet af beredskabet, der med dykkere stod for at hente kvinden op af vandet.</t>
  </si>
  <si>
    <t>Ifølge Ekstra Bladets mand på stedet er forsvarets minørdykkere netop ankommet.</t>
  </si>
  <si>
    <t>Mistænkeligt dødsfald: Kvinde fundet død i vandet</t>
  </si>
  <si>
    <t>Politi og redning er til stede ved bil i vandet ved Amager Strandpark, hvor en kvinde er fundet død</t>
  </si>
  <si>
    <t>En kvinde er fundet død i en bil i vandet ved Amager Strandpark.</t>
  </si>
  <si>
    <t>Dødsfaldet betragtes som mistænkeligt, skriver Københavns Politi på Twitter.</t>
  </si>
  <si>
    <t>Ifølge Ekstra Bladets mand på stedet er der hundepatruljer, der lige nu arbejder ved strandkanten.</t>
  </si>
  <si>
    <t>Bilen blev fundet i vandet mellem Amager Strandpark og Amager Strandvej.</t>
  </si>
  <si>
    <t>Kvinden er endnu ikke identificeret.</t>
  </si>
  <si>
    <t>Sagen er overdraget fra beredskabet til politiet, der ikke har yderligere oplysninger om sagen for nuværende.</t>
  </si>
  <si>
    <t>Det var i første omgang Hovedstadens Beredskab, der med vanddykkere stod for redningen i bilen. Her meddelte man omkring klokken 9.49, at en person var reddet op af vandet og var blevet overdraget til akutlæge.</t>
  </si>
  <si>
    <t>- Vi foretager det, der hedder en personredning med vores dykkere, sagde vagthavende operationschef Kristian Levy tidligere til Ekstra Bladet.</t>
  </si>
  <si>
    <t>De første meldinger lød på, at der var to personer i bilen, men ved redningsaktionen blev kun en person fundet."</t>
  </si>
  <si>
    <t>10.6236579323111,55.0594430807651,"5/1-22, mand 58, Svendborg","Livløs mand reddet op af vandet - nu er han erklæret død</t>
  </si>
  <si>
    <t>En 58-årig mand, der blev fundet livløs i vandet ved indsejlingen til Svendborg Havn, er erklæret død på Svendborg Sygehus.</t>
  </si>
  <si>
    <t>Manden, der blev fundet livløs i vandet, er erklæret død.</t>
  </si>
  <si>
    <t>05. jan 2022, kl. 10:14</t>
  </si>
  <si>
    <t>Opdateret: 05. jan 2022, kl. 11:57</t>
  </si>
  <si>
    <t>Sune Jørgensen</t>
  </si>
  <si>
    <t>Manden er blevet erklæret død på Svendborg Sygehus, oplyser Fyns Politi. Der er tale om en 58-årig mand fra Svendborg.</t>
  </si>
  <si>
    <t xml:space="preserve">Der er onsdag formiddag fundet en livløs mand i vandet ved indsejlingen til Svendborg Havn. Det oplyser Fyns Politi. </t>
  </si>
  <si>
    <t xml:space="preserve">- Han er nu reddet ind på land og i livløs tilstand bragt til Svendborg Sygehus, skriver Fyns Politi på Twitter klokken   </t>
  </si>
  <si>
    <t>Her blev han efterfølgende erklæret død, oplyser Fyns Politi klokken 10.50.</t>
  </si>
  <si>
    <t>Mulig drukneulykke</t>
  </si>
  <si>
    <t xml:space="preserve">Manden blev fundet i havnen klokken 09.15, hvor både Fyns Politi og Beredskab Fyn fik meldinger om en mulig drukneulykke.  </t>
  </si>
  <si>
    <t xml:space="preserve">- Vi er i fuld gang med at undersøge sagen nærmere for at afklare, hvad der er sket, skrev politiet på Twitter. </t>
  </si>
  <si>
    <t xml:space="preserve">Ved middagstid oplyser Fyns Politi, at der er tale om en 58-årig mand fra Svendborg. Politiet konkluderer, at der ikke har været tale om en forbrydelse. </t>
  </si>
  <si>
    <t>Mulig drukneulykke i Svendborgsund: Livløs mand fundet i vandet ved roklub</t>
  </si>
  <si>
    <t>Beredskabet satte sin båd i vandet fra havnen og sejlede derfra hen til Svendborg Roklub, hvor den livløse mand blev reddet op af vandet. Foto: Julie Ruby Bødiker</t>
  </si>
  <si>
    <t>05 jan. 2022 kl. 10:25</t>
  </si>
  <si>
    <t>Julie Ruby Bødiker</t>
  </si>
  <si>
    <t>Svendborg: Beredskab Fyn var onsdag formiddag fra klokken 9.15 til stede på havnen ved Østre Havnevej, hvor det var kaldt ud til en mulig drukneulykke ved Svendborgsund.</t>
  </si>
  <si>
    <t>Indsatsleder Lars Jeppesen var umiddelbart sparsom med oplysninger i sagen.</t>
  </si>
  <si>
    <t>- Vi fik oplysning om, at der er fundet en person i vandet, og vedkommende har vi nu fundet, fået reddet op, fået ind i en ambulance og kørt væk, lød det fra indsatslederen på stedet.</t>
  </si>
  <si>
    <t>Personen, som er kørt på sygehuset, blev fundet i vandet ved Svendborg Roklub. Hvordan vedkommende er endt i vandet, er politiet nu i gang med at efterforske, skriver Fyns Politi på Twitter. Her oplyser det også, at der er tale om en mand, som var livløs, da han blev reddet op af vandet."</t>
  </si>
  <si>
    <t>Politiet havde ledt efter ham det meste af dagen</t>
  </si>
  <si>
    <t>THISTED:En 86-årig mand fra lokalområdet blev torsdag eftermiddag fundet druknet i en lille sø ved Silstrupvej i et villakvarter i Thisted.</t>
  </si>
  <si>
    <t>Politiet betragter dødsfaldet som en ulykke, og de pårørende er underrettet.</t>
  </si>
  <si>
    <t>En person, der gik tur i området, opdagede den druknede mand i søen ved 15-tiden og ringede 112.</t>
  </si>
  <si>
    <t>Manden i søen blev trukket op, og en læge erklærede ham død på stedet.</t>
  </si>
  <si>
    <t>Politi med hunde havde det meste af dagen ledt efter den 86-årige mand, som var forsvundet fra sit hjem. Og han blev altså ikke fundet i live.</t>
  </si>
  <si>
    <t>- Vi kan ikke sige, hvad der præcist er sket, men intet tyder på, at er foregået noget kriminelt. Manden var dårligt gående, og vores umiddelbare opfattelse er, at det er en ulykke, hvor manden faldt i søen og druknede, siger vagtchef Anders Hansen fra Midt- og Vestjyllands Politi.</t>
  </si>
  <si>
    <t>Der skal holdes ligsyn fredag i forsøg på at klarlægge de nærmere omstændigheder ved ulykken."</t>
  </si>
  <si>
    <t>12.6162956440064,55.688418062611,"7/1-22, mand, Margretheholmen Havn","Mand død - blev fundet livløs i havn</t>
  </si>
  <si>
    <t>Mandens liv stod ikke til at redde.</t>
  </si>
  <si>
    <t>07. jan 2022, kl. 11:13</t>
  </si>
  <si>
    <t>christian-steffens-nielsen-therkildsen.jpg</t>
  </si>
  <si>
    <t>Christian S. N. Therkildsen</t>
  </si>
  <si>
    <t>En mand er fredag formiddag erklæret død, efter at han blev fundet livløs i vandet ved Margretheholmen Havn på Amager.</t>
  </si>
  <si>
    <t>Det oplyser Københavns Politi til TV 2 Lorry.</t>
  </si>
  <si>
    <t>Politiet fik anmeldelsen 9.33, da en forbipasserende bemærkede, at der lå en person i vandet.</t>
  </si>
  <si>
    <t>Da politiet ankom til stedet, fik man hevet manden i land. Trods forsøg på hjerte-lunge-redning, stod mandens liv ikke til at rede.</t>
  </si>
  <si>
    <t>En akutlæge erklærede således manden for død, da denne ankom til havnen i København.</t>
  </si>
  <si>
    <t>- Vi ved der er tale om en mand, og at der ikke er noget mistænkeligt ved det. Det er muligvis en drukneulykke, siger vagtchef Henrik Brix til TV 2 Lorry.</t>
  </si>
  <si>
    <t>Nærmere undersøgelser skal nu bestemme omstændighederne bag hændelsen."</t>
  </si>
  <si>
    <t>10.7937116952982,55.3135591844003,"29/4-22, mand 59, Nyborg","Druknet mand fundet i voldgrav</t>
  </si>
  <si>
    <t>En person er fundet i voldgraven i Nyborg</t>
  </si>
  <si>
    <t>Af Lauge Lassen</t>
  </si>
  <si>
    <t>Fyns Politi er fredag aften til stede på Kronprinsensgade i Nyborg, hvor man har fundet en druknet mand.</t>
  </si>
  <si>
    <t>Manden er fundet i vandet i en voldgrav.</t>
  </si>
  <si>
    <t>- Han bliver fundet af en forbipasserende patrulje, fortæller Peter Vestergaard, der er vagtchef ved Fyns Politi.</t>
  </si>
  <si>
    <t>Manden er blevet set af et vidne en time før, han blev fundet, der kunne fortælle politiet, at den 59-årige var på vej ned for at fodre ænder ved voldgraven.</t>
  </si>
  <si>
    <t>Hvordan den 59-årige præcist er endt i vandet, ved politiet ikke.</t>
  </si>
  <si>
    <t>- Men alt tyder på det er en ulykke, fortæller Peter Vestergaard.</t>
  </si>
  <si>
    <t>10.1090075199028,56.1488212434981,"19/1-22, mand 68, Brabrand Sø","68-årig mand død i drukneulykke</t>
  </si>
  <si>
    <t>En mand er onsdag aften afgået ved døden efter en drukneulykke</t>
  </si>
  <si>
    <t>Politi og brandfolk var onsdag aften til stede ved Brabrand Sø</t>
  </si>
  <si>
    <t>Af Kristian Hansen</t>
  </si>
  <si>
    <t>En 68-årig mand er onsdag aften afgået ved døden efter en drukneulykke i Brabrand Sø.</t>
  </si>
  <si>
    <t>Det bekræfter vagtchef ved Østjyllands Politi Chris Mose over for Ekstra Bladet.</t>
  </si>
  <si>
    <t>- Han var ude at sejle kajak, og da de pårørende ikke hører fra ham i løbet af dagen, kontakter de os, fortæller vagtchefen.</t>
  </si>
  <si>
    <t>Politiet modtog anmeldelsen klokken 20.50, og brandvæsnet finder den 68-årige mand en time senere og får ham op af vandet.</t>
  </si>
  <si>
    <t>Manden blev herefter kørt til Aarhus Universitetshospital, hvor han blev erklæret død.</t>
  </si>
  <si>
    <t>Erfaren kajakroer fundet død efter stor redningsindsats</t>
  </si>
  <si>
    <t>Østjyllands Politi og Østjyllands Brandvæsen ledte onsdag aften efter en forsvunden kajakroer på Brabrandsøen. Han blev fundet død i vandet. Foto: Presse-fotos.dk</t>
  </si>
  <si>
    <t>19 jan. 2022 kl. 21:47</t>
  </si>
  <si>
    <t>Opdateret 19 jan. 2022 kl. 23:54</t>
  </si>
  <si>
    <t>Kaspar Hvid kahvi@jfmedier.dk og Matias Mortensen matmo@jfmedier.dk</t>
  </si>
  <si>
    <t>Brabrand: Østjyllands Politi og Østjyllands Brandvæsen var onsdag aften tilstede ved roklubben på Vandværksvej ved Brabrandsøen, da man søgte efter en kajakroer, som ikke var vendt tilbage fra sin rotur som forventet.</t>
  </si>
  <si>
    <t>Der blev ledt med både, dykkere og helikopter, og efter omring en times indsats blev manden fundet i vandet af en båd fra brandvæsenet, og han blev efterfølgende konstateret død, oplyser Chris Mose, der er vagtchef ved Østjyllands Politi.</t>
  </si>
  <si>
    <t>Der er tale om en 68-årig mand fra Aarhus, og mandens pårørende er underrettet.</t>
  </si>
  <si>
    <t>Vagtchefen fortæller, at politiet ikke kan sige noget nærmere om, hvordan eller hvorfor drukneulykken er sket.</t>
  </si>
  <si>
    <t>- Han var en meget erfaren kajakroer, siger Chris Mose</t>
  </si>
  <si>
    <t>Eftersøgningen blev sat i værk onsdag aften, efter politiet fik en anmeldelse om, at man ikke havde hørt fra den 68-årige siden ved 12-tiden, men det er uklart, hvornår han præcist tog ud på roturen."</t>
  </si>
  <si>
    <t>12.5413372117744,55.6503069593318,"19/1-22, person, Københavns havn","HOVEDSTADENNYHEDER 19. JAN. 2022 - 5:09</t>
  </si>
  <si>
    <t>MELDING OM DRUKNEULYKKE I KØBENHAVN NATTEN TIL ONSDAG</t>
  </si>
  <si>
    <t>Politi og redning er natten til onsdag talstærkt til stede på A.C. Meyers Vænge/ Sydhavnsgade i København, hvor der er indløbet en melding om en drukneulykke.</t>
  </si>
  <si>
    <t>10.6026401877605,57.7194122801949,"27/1-22, mand 19, Skagen Havn","Savnet 19-årig fundet død i havn</t>
  </si>
  <si>
    <t>En ung mand, der har været savnet siden torsdag aften, er fundet død. Intet tyder på en forbrydelse</t>
  </si>
  <si>
    <t>En 19-årig mand, der blev meldt savnet torsdag aften, er lørdag fundet død i havnen i Skagen.</t>
  </si>
  <si>
    <t>Det oplyser Nordjyllands Politi på Twitter.</t>
  </si>
  <si>
    <t>Fredag blev der iværksat en større eftersøgning med helikopter og hunde efter den ung mand. Eftersøgningen, der koncentrerede sig om området omkring Skagen, blev dog indstillet fredag aften uden resultat.</t>
  </si>
  <si>
    <t>Men lørdag ved middagstid fandt dykkere, som var rekvireret af politiet, den savnede død i havnen.</t>
  </si>
  <si>
    <t>- Der er ikke tegn på, at der ligger en forbrydelse bag dødsfaldet, lyder det fra politiet på Twitter.</t>
  </si>
  <si>
    <t>De pårørende til den 19-årige er blevet underrettet.</t>
  </si>
  <si>
    <t>Eftersøgning afsluttet: 19-årig fundet død</t>
  </si>
  <si>
    <t>Dykkere fandt ung mand livløs i Skagen Havn</t>
  </si>
  <si>
    <t>SKAGEN:Den 19-årige unge mand, som siden torsdag aften er blevet eftersøgt, efter at han forsvandt fra sin bopæl i Skagen i nedtrykt sindstilstand, er lørdag middag fundet død i Skagen Havn.</t>
  </si>
  <si>
    <t>Den unge mand blev fundet af dykkere, som politiet havde rekvireret. Forinden var gået mere end et døgns eftersøgning med hundepatruljer i Skagen og omegn.</t>
  </si>
  <si>
    <t>Politiet oplyser, at der ikke er tegn på en forbrydelse.</t>
  </si>
  <si>
    <t>_______________________________________________________________________________________________</t>
  </si>
  <si>
    <t>Eftersøgning slut: Ung mand fundet død</t>
  </si>
  <si>
    <t>Opdateret lørdag 29. januar med oplysningen om, at den unge mand er fundet død</t>
  </si>
  <si>
    <t>10.2128103247893,56.1531204912862,"Non-fatal, 2/2-22, mand 51, Århus Å","Østjyllands Politi: Uddrag af døgnrapporten 5. februar 2022</t>
  </si>
  <si>
    <t>En opfølgning på mand i åen.</t>
  </si>
  <si>
    <t>Onsdag kl. 21.47 fik Østjyllands Politi en anmeldelse om, at en mand var faldet i åen ved Hack Kampmanns Plads i Aarhus. Østjyllands Brandvæsens dykkere var hurtigt fremme på stedet og fik hevet den 51-årige mand op.</t>
  </si>
  <si>
    <t>Politiet har nu haft mulighed for at gennemse den videoovervågning, der er på stedet, og på den baggrund er den 51-årige mand blevet sigtet for overtrædelse af ordensbekendtgørelsen.</t>
  </si>
  <si>
    <t>På videoovervågningen kan man se, at den 51-årige mand går gennem/forbi nogle midlertidigt opsatte afspærringer langs åen foran DOKK1, hvorefter han træder ud over kanten og ender i åen.</t>
  </si>
  <si>
    <t>Det er altså politiets opfattelse, at der var tale om en bevidst handling, hvor den 51-årige mand efterfølgende fik brug for assistance fra både forbipasserende borgere samt brandvæsnets dykkere for at blive hjulpet op igen. Dette er blevet vurderet til at have været en forstyrrelse af den offentlige orden, hvilket nu har resulteret i en sigtelse."</t>
  </si>
  <si>
    <t>10.5346064795824,57.4424148826456,"4/2-22, mand 11, Frederikshavn Svømmehal","11-årig dreng død efter drukneulykke på skoletur</t>
  </si>
  <si>
    <t>5. feb. 2022, 13:49 Opd. 5. feb. 2022, 16:47</t>
  </si>
  <si>
    <t>Der blev straks sendt en ambulance til svømmehallen. Foto: Per F. Paulsen/TV 2 NORD</t>
  </si>
  <si>
    <t>Det var under en tur med sin klasse, at en 11-årig dreng fredag var i ulykke i Frederikshavn Svømmehal.</t>
  </si>
  <si>
    <t>En 11-årig dreng, der fredag aften blev fundet ukontaktbar i vandet i Frederikshavn Svømmehal, er lørdag død.</t>
  </si>
  <si>
    <t>Det bekræfter vagtchef Henrik Beck, Nordjyllands Politi, overfor Nordjyske.dk.</t>
  </si>
  <si>
    <t>Frederikshavn Kommune oplyser i en pressemeddelelse, at drengen var på tur med sin skoleklasse, da ulykken skete.</t>
  </si>
  <si>
    <t>Kommune samler klasse og forældre</t>
  </si>
  <si>
    <t>Kommunen vil søndag samle klassen og forældre, for at der bliver samlet op og taget hånd om eleverne.</t>
  </si>
  <si>
    <t>Men allerede nu kan klassekammerater eller andre, der var i svømmehallen fredag aften, få formidlet kontakt til en krisepsykolog, hvis de har behov for at få bearbejdet oplevelsen.</t>
  </si>
  <si>
    <t>De nærmere omstændigheder ved ulykken undersøges af politiet og kommunen. Men ifølge kommunen tyder alt på, at retningslinjer og procedurer er blevet fulgt.</t>
  </si>
  <si>
    <t>- Der går alarmopkald klokken 19.38, og ikke mange minutter senere er paramedicinere fremme. Der bliver ydet førstehjælp på stedet af livreddere. Drengen bliver herefter kørt til Aalborg Universitetshospital, skriver kommunen.</t>
  </si>
  <si>
    <t>Svømmehallen holdes lukket lørdag.</t>
  </si>
  <si>
    <t>11-årig dreng er afgået ved døden efter drukneulykke</t>
  </si>
  <si>
    <t>Den 11-årige dreng, der fredag blev kørt til sygehuset efter en drukneulykke i svømmehallen, er afgået ved døden</t>
  </si>
  <si>
    <t>Af Laura Bonvang</t>
  </si>
  <si>
    <t>En 11-årig dreng blev kørt til Sygehuset i Aalborg fredag aften efter en ulykke i svømmehallen i Frederikshavn. Han er lørdag omkommet, og de pårørende er underrettet.</t>
  </si>
  <si>
    <t>Det oplyser vagtchef hos Nordjyllands Politi Henrik Beck til Ekstra Bladet.</t>
  </si>
  <si>
    <t>- Det er korrekt, at han er afgået ved døden. Det er sket her i eftermiddags, fortæller han.</t>
  </si>
  <si>
    <t>Drengen, vis mor var til stede i svømmehallen, da ulykken fandt sted, modtog førstehjælp, efter han blev fundet ukontaktbar i svømmehallen af livreddere og gæster.</t>
  </si>
  <si>
    <t>Nordjyllands Politi @NjylPoliti</t>
  </si>
  <si>
    <t>Kl. 1938 indgik der anmeldelse via 112 om drukneulykke i  Frederikshavn Svømmehal, Parallelvej - Frederikshavn. En 11 årig dreng var fundet ukontaktbar i vandet af livredderne og andre gæster. #politidk</t>
  </si>
  <si>
    <t>11-årig i kritisk tilstand efter drukneulykke</t>
  </si>
  <si>
    <t>En dreng er kørt på sygehuset i Aalborg, efter han mistede bevidstheden i svømmehal</t>
  </si>
  <si>
    <t>Af Emma Buus Mosegaard</t>
  </si>
  <si>
    <t>Et barn er fredag aften kørt på sygehuset, efter en ulykke i svømmehallen i Frederikshavn.</t>
  </si>
  <si>
    <t>Drengen har modtaget førstehjælp og er i kritisk tilstand.</t>
  </si>
  <si>
    <t>Han blev fundet ukontaktbar i vandet.</t>
  </si>
  <si>
    <t>Det oplyser vagtchef ved Nordjyllands Politi Karsten Højrup Kristensen.</t>
  </si>
  <si>
    <t>Episoden betragtes som en ulykke og vidner og gæster er netop nu ved at blive afhørt, skriver politiet senere på Twitter.</t>
  </si>
  <si>
    <t>Politiet modtog anmeldelsen via alarmcentralen klokken 19.38, hvorefter ambulance og politi blev sendt til stedet.</t>
  </si>
  <si>
    <t>Politiet oplyser, at drengen er 11 år fammel.</t>
  </si>
  <si>
    <t>Drengens mor var til stede i svømmehallen, da ulykken skete.</t>
  </si>
  <si>
    <t>Det er endnu uvist, hvad der er sket. Det er politiet nu ved at efterforske, fortæller vagtchefen."</t>
  </si>
  <si>
    <t>9.91547189944521,57.0541819584795,"5/2-22, mand 21, Aalborg","Forsvundet vejlenser fundet død i Aalborg Havn</t>
  </si>
  <si>
    <t>14. apr 2022, kl. 16:30</t>
  </si>
  <si>
    <t>Den 21-årige Oliver Ibæk Lund fra Vejle er torsdag eftermiddag blevet fundet, efter at han har været forsvundet i flere måneder.</t>
  </si>
  <si>
    <t>Den forsvundne Oliver Ibæk Lund fra Vejle, der forsvandt efter en bytur i Jomfru Ane Gade i Aalborg tilbage i februar, er torsdag eftermiddag blevet fundet i strandkanten af Limfjorden ved Lergravsvej i det østlige Aalborg.</t>
  </si>
  <si>
    <t>Det bekræfter Nordjyllands Politi overfor TV2 Nord.</t>
  </si>
  <si>
    <t>Det var ifølge mediet en medarbejder fra en nærliggende virksomhed, der klokken 12.23 fandt Oliver Ibæk Lund.</t>
  </si>
  <si>
    <t>Den 21-årige havde sine identifikationspapirer på sig, da han blev fundet, og derfor kunne politiet kort efter underrette de pårørende om fundet af Oliver Ibæk Lunds lig.</t>
  </si>
  <si>
    <t>Savnet i flere måneder</t>
  </si>
  <si>
    <t>Oliver Ibæk Lund forsvandt efter en bytur natten mellem den 3. og 4. februar, og der har sidenhen været flere eftersøgninger i gang for at finde ham.</t>
  </si>
  <si>
    <t>Politiet indstillede dog eftersøgningen af vejlenseren den 10. februar, da politiet formodede, at han var omkommet i en drukneulykke.</t>
  </si>
  <si>
    <t>På en overvågningsvideo fra Limfjordsbroen kunne man nemlig se ham falde i fjorden.</t>
  </si>
  <si>
    <t>21-årige Oliver betragtes som omkommet</t>
  </si>
  <si>
    <t>Videomateriale viser, at 21-årige Oliver faldt i vandet</t>
  </si>
  <si>
    <t>Det er politiets klare opfattelse, at 21-årige Oliver Ibæk Lund, der har været savnet side natten til fredag, er omkommet.</t>
  </si>
  <si>
    <t>Det skriver Nordjyllands Politi i en pressemeddelelse.</t>
  </si>
  <si>
    <t>Den konklusion er de nået til, blandt andet fordi materiale fra videoovervågning viser, at Oliver faldt i vandet, og den senere efterforskning har siden vist, at hans telefon kort tid efter slukkede.</t>
  </si>
  <si>
    <t>De pårørende er underrettet om politiets konklusion, står der i pressemeddelelsen.</t>
  </si>
  <si>
    <t>Vi betragter det derfor som en meget tragisk ulykke  -  men vi fortsætter naturligvis vores eftersøgning i morgen efter den unge mand,' siger efterforskningslederen, vicepolitiinspektør Sune Myrup.</t>
  </si>
  <si>
    <t>Det fremgår af pressemeddelelsen, at efterforskningen ikke tyder på, at den 21-årige har været udsat for en forbrydelse.</t>
  </si>
  <si>
    <t>Politiet har siden 5. februar ledt i Limfjorden efter Oliver - og det fortsætter de med, selvom de nu betragter ham som omkommet.</t>
  </si>
  <si>
    <t>Oliver Ibæk Lund blev sidst set natten til fredag ved Toldbods Plads i Aalborg.</t>
  </si>
  <si>
    <t>- Han er sidst set siddende på en betonpille. Han er taget i byen med nogle venner, der går på McDonald's for at hente noget vand, og da de kommer tilbage, er han væk, fortalte vagtchef Poul Fastergaard fra Nordjyllands Politi til Ekstra Bladet lørdag.</t>
  </si>
  <si>
    <t>Siden har politiet med hjælp fra frivillige søgt vidt og bredt efter den forsvundne mand, der nu betragtes som omkommet.</t>
  </si>
  <si>
    <t>Af hensyn til de pårørende vil politiet ikke oplyse yderligere."</t>
  </si>
  <si>
    <t>12.569464308054,55.6160334712372,"7/2-22, mand 62, Amager","HOVEDSTADENNYHEDER 07. FEB. 2022 - 14:57</t>
  </si>
  <si>
    <t>DRUKNEULYKKE PÅ AMAGER: MAND FUNDET DØD</t>
  </si>
  <si>
    <t>Mandag eftermiddag modtog Københavns Politi en anmeldelse om en drukneulykke på Richard Mortensens Vej på Amager.</t>
  </si>
  <si>
    <t>Derfor rykkede politi, beredskab og ambulance massivt ud til adressen, hvor de fandt en 62-årig mand livløs i vandet.</t>
  </si>
  <si>
    <t>Person død i drukneulykke</t>
  </si>
  <si>
    <t>En mand er død efter at være faldet i vandet</t>
  </si>
  <si>
    <t>Ambulance er til stede på Amager, hvor en person er død i en drukneulykke. Video: Anthon Unger</t>
  </si>
  <si>
    <t>En mand er død efter at være faldet i vandet tæt ved Richard Mortensens Vej på Amager.</t>
  </si>
  <si>
    <t>Det bekræfter Københavns Politi over for Ekstra Bladet.</t>
  </si>
  <si>
    <t>- Der er tale om en ulykke. Der er i hvert fald ikke noget, der tyder på, at der er foregået noget kriminelt, siger vagtchef ved Københavns Politi Dyre Sønnicksen.</t>
  </si>
  <si>
    <t>Politiet kørte til stedet sammen med Hovedstadens Beredskab efter at have fået en anmeldelse om en person i vandet klokken 14.19.</t>
  </si>
  <si>
    <t>Det lykkedes at få manden op af vandet, men hans liv stod ikke til at redde.</t>
  </si>
  <si>
    <t>Personens pårørende er endnu ikke underrettet, og derfor er der ingen nærmere beskrivelse af den nu afdøde."</t>
  </si>
  <si>
    <t>11.8012583891595,55.4483556000733,"Non-fatal, 10/2-22, kvinde 11, Ringsted Svømmeland","Druknet under skolesvømning i Ringsted Svømmeland.</t>
  </si>
  <si>
    <t>Bjærget fra bunden af livreddere. Bevidstløs, genoplivet af livreddere."</t>
  </si>
  <si>
    <t>Drukneulykke ved Damhussøen. Foto. Pressefotos.dk</t>
  </si>
  <si>
    <t>15 feb. 2022 kl. 09:04</t>
  </si>
  <si>
    <t>Chili Djurhuus chili@vanloseliv.dk</t>
  </si>
  <si>
    <t>Københavns Politi blev kl. 5.34 tirsdag morgen tilkaldt angående en ældre kvinde, som befandt ude i Damhussøen.</t>
  </si>
  <si>
    <t>Patruljen ankom kort efter til stedet og fik reddet den levende kvinde op af vandet, hvorefter de påbegyndte førstehjælp, det oplyser Københavns Politi til VanløseLIV.</t>
  </si>
  <si>
    <t>Den 86-årige kvinde blev herefter kørt i ambulance til hospitalet, hvor hun afgik ved døden. Kvindens pårørende er underrettet.</t>
  </si>
  <si>
    <t>Kvinden gik runde ude i vandet i Damhussøen, da politi og ambulancer blev tilkaldt.</t>
  </si>
  <si>
    <t>En ældre kvinde har tirsdag morgen mistet livet, efter hun forvildede sig ud i Damhussøen.</t>
  </si>
  <si>
    <t>15. feb 2022, kl. 08:07</t>
  </si>
  <si>
    <t>Magnus Ankerstjerne</t>
  </si>
  <si>
    <t>En ældre kvinde har mistet livet tirsdag morgen, efter at være blevet reddet op af Damhussøen i Vanløse.</t>
  </si>
  <si>
    <t>Politiet fik klokken 04.35 en anmeldelse om en ældre kvinde, der gik runde ude i søen, hvorefter patruljer, akutberedskabet og brandvæsenet blev sendt til stedet.</t>
  </si>
  <si>
    <t>- Vores kollega går i vandet og får hende reddet op med det samme. Så bliver hun behandlet inde i ambulancen, hvor hun er meget afkølet, men ved bevidsthed, siger vagtchef Martin Kajberg til TV 2 Lorry og fortsætter:</t>
  </si>
  <si>
    <t>- Herefter bliver hun kørt på hospitalet, hvor hun så desværre afgår ved døden her til morgen.</t>
  </si>
  <si>
    <t>To betjente fra Københavns Politi var i vandet for at redde kvinden op.</t>
  </si>
  <si>
    <t>Ifølge politiet er der intet, der indikerer, at der skulle være tale om et selvmord.</t>
  </si>
  <si>
    <t>Kvindens alder ønsker politiet ikke at oplyse, men vagtchefen understreger, at kvinden var ""noget ældre"".</t>
  </si>
  <si>
    <t>Politiet kan ikke sige med sikkerhed, hvordan og hvorfor kvinden befandt sig i søen, men ifølge vagtchefen har kvinden haft en sygdomshistorik, der gør, at hun før har bevæget sig ud i søen. Blandt andet har hun tidligere været udredet for demens.</t>
  </si>
  <si>
    <t>De pårørende til kvinden er underrettet.</t>
  </si>
  <si>
    <t>HOVEDSTADENNYHEDER 15. FEB. 2022 - 6:32</t>
  </si>
  <si>
    <t>MELDING OM DRUKNEULYKKE I DAMHUSSØEN  -  TIRSDAG MORGEN</t>
  </si>
  <si>
    <t>Melding om drukneulykke i Damhussøen</t>
  </si>
  <si>
    <t>Politi og redning er tirsdag morgen, talstærkt til stede ved Damhussøen i Vanløse, hvor en person er fundet i vandet.</t>
  </si>
  <si>
    <t>To politi betjente hoppede i vandet og fik personen op, som blev bragt ind i ambulancen, hvor livreddende førstehjælp er i gang.</t>
  </si>
  <si>
    <t>Hvordan personen er endt i vandet er ukendt."</t>
  </si>
  <si>
    <t>11.4568167438925,55.847909664019,"17/2-22, mand 48, Sejerø Bugt","Drukneulykke i Nordvestsjælland: 48-mand fundet død</t>
  </si>
  <si>
    <t>BT.dk, 17/2 2022</t>
  </si>
  <si>
    <t xml:space="preserve">Torsdag formiddag er en mand blevet i vandkanten ved Morænebakken i Fårevejle. Det bekræfter Midt - og Vestsjællands Politi til B.T. Der er tale om en 48-årig mand, som er afgået ved døden. »Jeg kan bekræfte, at vi har hevet en person op af vandet og vedkommende er blevet identificeret </t>
  </si>
  <si>
    <t>17. feb 2022, kl. 10:48</t>
  </si>
  <si>
    <t>Opdateret: 17. feb 2022, kl. 19:00</t>
  </si>
  <si>
    <t>Politiet indstiller eftersøgning af savnet 55-årig</t>
  </si>
  <si>
    <t>Politiet modtog onsdag aften klokken 22.49 anmeldelsen, hvor de to mænd på 55 år og 48 år blev meldt savnet af familiemedlemmer, da de ikke var kommet i land.</t>
  </si>
  <si>
    <t>To mænd sejlede onsdag fra Røsnæs mod Havnsø, men de dukkede ikke op. Nu er den ene fundet død. Torsdag klokken 17.30 blev eftersøgningen indstillet.</t>
  </si>
  <si>
    <t>FREDERIKKE DAMMARK</t>
  </si>
  <si>
    <t>MORTEN TIIRIKAINEN</t>
  </si>
  <si>
    <t>En 48-årig mand er torsdag formiddag fundet død i vandkanten ved Høve Strand nord for Veddinge Bakker. Der er tale om en af to mænd, der har været savnet siden onsdag.</t>
  </si>
  <si>
    <t>Manden var sammen med en 55-årig ude at sejle, men dukkede ikke op i havnen i Havnsø som planlagt.</t>
  </si>
  <si>
    <t>Den 48-årige mand blev fundet cirka 16 kilometer nordøst for Havnsø, hvor de to mænd havde planlagt at gå i land.</t>
  </si>
  <si>
    <t>Flyvevåbnet er på vej</t>
  </si>
  <si>
    <t xml:space="preserve">- Vi kan bekræfte, at det er en af de to mænd, der i går blev meldt savnet, siger Thomas Kristensen, kommunikationschef ved Midt- og Vestsjællands Politi. </t>
  </si>
  <si>
    <t xml:space="preserve">- Han er druknet, men vi ved for nuværende ikke mere om, hvad der er sket, og båden har vi heller ikke fundet endnu. </t>
  </si>
  <si>
    <t xml:space="preserve">Ifølge politiet er de nærmeste pårørende til den 48-årige mand underrettet. </t>
  </si>
  <si>
    <t>Sender helikopter i luften</t>
  </si>
  <si>
    <t>Thomas Kristensen fortæller, at politiet nu vil intensivere eftersøgningen af den 55-årige mand, der fortsat er savnet, både fra land og luften.</t>
  </si>
  <si>
    <t xml:space="preserve">Derfor er en helikopter nu på vej mod området. </t>
  </si>
  <si>
    <t>- Flyvevåbnet er på vej, og de skal nu søge i det område, hvor vi har fundet manden, siger Thomas Kristensen, og tilføjer:</t>
  </si>
  <si>
    <t>- Og så er vi på den del af kyststrækningen, hvor vi mener det er relevant for eftersøgningen.</t>
  </si>
  <si>
    <t>Torsdag eftermiddag klokken 17.30 blev eftersøgningen indstillet.</t>
  </si>
  <si>
    <t>- På grund af mørkets frembrud er eftersøgningen nu indstillet. Fredag morgen bliver sagen genvurderet for, om der er grundlag for at fortsætte eftersøgningen andre steder, oplyser Midt- og Vestsjællands Politi til TV2 ØST.</t>
  </si>
  <si>
    <t>- Vi har søgt ud fra, hvor den 48-årige var drevet i land samt relevante kyststrækninger. Vi har haft både patruljer, indsatsleder og helikopteren fra JRCC (Forsvarets redningshelikopter, red.) indsat i eftersøgningen, oplyser vagtchefen torsdag aften.</t>
  </si>
  <si>
    <t xml:space="preserve">Den 55-årige formodes omkommet, oplyser politiet. </t>
  </si>
  <si>
    <t>Eftersøgt i nat</t>
  </si>
  <si>
    <t>Området omkring Sejerøbugten blev gennemsøgt blandt andet med helikopter-assistance og med hjælp fra Forsvarets søredningstjeneste (JRCC).</t>
  </si>
  <si>
    <t>Efter cirka seks timers søgen efter de to mænd, blev eftersøgningen, der foregik i kraftigt blæsevejr, indstillet, uden at de to mænd var dukket op.</t>
  </si>
  <si>
    <t>Sent onsdag aften gik eftersøgningen af de to mænd i gang. I flere timer blev området ved Sejerøbugten gennemsøgt. Foto: AC FOTO - Aleksander Juel Dahl</t>
  </si>
  <si>
    <t>Kommunikationschefen hos Midt- og Vestsjællands Politi har stor ros til lokalbefolkningen, der deltog i nattens eftersøgning af de to mænd i områderne fra Røsnæs til Havnsø.</t>
  </si>
  <si>
    <t xml:space="preserve">- Vi ved, at der har været beboere på Sejerø og Nekselø, som har gået langs vandet på øerne. De skal have stor tak, lyder det fra Thomas Kristensen. </t>
  </si>
  <si>
    <t>Båd dukkede aldrig op: Politiet efterforsker mulig drukneulykke i Havnsø</t>
  </si>
  <si>
    <t>Presse-fotos.dk, 17/2 2022, 94 ord</t>
  </si>
  <si>
    <t>Politi, beredskab og ambulanceredning er sent onsdag aften til stede på Havnevej i Havnsø. Tilstedeværelsen skyldes en bekymring om en båd, der tidligere sejlede ud fra Reersø med kursen mod Havnsø, men uden at dukke op. Derfor mistænker politiet, at der kan være sket noget ved båden ude på vandet."</t>
  </si>
  <si>
    <t>11.3695626322063,55.9458648542989,"17/2-22, mand 55, Sejerø Bugt","Savnet mand fundet død ved strandbred</t>
  </si>
  <si>
    <t>En 55-årig mand, der har været savnet siden 16. februar er nu fundet død ved Sjællands Odde</t>
  </si>
  <si>
    <t>Af Kamille Jul</t>
  </si>
  <si>
    <t>En 55-årig mand er fundet død efter han har været efterlyst i omkring tre måneder.</t>
  </si>
  <si>
    <t>Det skriver TV 2 Øst.</t>
  </si>
  <si>
    <t>D. 16 februar var to mænd på 48 og 55 år ude i en jolle. De tog afsted fra Røsnæs Havn mod Havnsø.</t>
  </si>
  <si>
    <t>Deres familier slog alarm, da de ikke var dukket op i havnen om aftenen.</t>
  </si>
  <si>
    <t>Siden søgte politiet efter de to mænd langs Sejrøbugten med både helikopter og både.</t>
  </si>
  <si>
    <t>Dagen efter fandt man den 48-årige død i vandkanten ved Høve Strand.</t>
  </si>
  <si>
    <t>Nu har to belgiske turister fundet den 55-årige død ved Sjællands Odde.</t>
  </si>
  <si>
    <t>- Det var to belgiske turister, der under en gåtur fandt en livløs person liggende i vandkanten. Efterfølgende kontaktede de politiet, og vi kunne efterfølgende hurtigt konkludere, at der var tale om den 55-årige mand, siger Martin Bjerregaard, der er kommunikationsmedarbejder hos Midt- og Vestsjællands Politi til TV 2 Øst.</t>
  </si>
  <si>
    <t>De pårørende til den 55-årige mand er underettet.</t>
  </si>
  <si>
    <t>Intet kriminelt</t>
  </si>
  <si>
    <t>De to mænd sejlede ud under stormen Nora.</t>
  </si>
  <si>
    <t>Ifølge Midt- og Vestsjællands Politi er det formentligt det voldsomme vejr, der er årsag til ulykken.</t>
  </si>
  <si>
    <t>- Manden er bragt til sygehuset, fordi politiet og læger rutinemæssigt undersøger den her slags sager, men der er intet der tyder på, at der ligger noget kriminelt bag, fortæller Martin Bjerregaard.</t>
  </si>
  <si>
    <t>KALUNDBORG</t>
  </si>
  <si>
    <t>Intet spor af forsvunden sejler</t>
  </si>
  <si>
    <t>Torsdag formiddag blev en ud af to sejlere, der var stævnet ud fra Røsnæs under stormen fundet død nord for Fårevejle. Politiet oplyser fredag morgen, at den aktive eftersøgningen på den sidste sejler nu er indstillet.</t>
  </si>
  <si>
    <t>Midt- og Vestsjællands Politi oplyser, at den aktive eftersøgning på den 55-årige forsvundne sejler er indstillet.</t>
  </si>
  <si>
    <t>Af Mathias Jepsen</t>
  </si>
  <si>
    <t>18. februar 2022, 09:50 | Opdateret 18. februar 2022, 15:28</t>
  </si>
  <si>
    <t>Natten til torsdag blev der iværksat en stor eftersøgning langs den nordvestsjællandske kyst efter, at to mænd var sejlet ud i en jolle og efterfølgende meldt savnet af familiemedlemmer onsdag aften klokken 22.49, efter de to mænd ikke var ankommet til Havnsø til aftalt tid.</t>
  </si>
  <si>
    <t>De to personer  -  en 48-årig og 55-årig mand  -  forsøgte at sejle en såkaldt Hobrojolle med styrehus fra Røsnæs til Havnsø i stormen.</t>
  </si>
  <si>
    <t>Politi og Forsvarets Søredningstjeneste søgte natten til torsdag efter de to forsvundne sejlere i seks timer uden held.</t>
  </si>
  <si>
    <t>Efter en længere eftersøgning i løbet af natten samt torsdag formiddag og eftermiddag lykkedes det brandvæsenet at finde den ene af de to forsvundne sejlere.</t>
  </si>
  <si>
    <t>Klokken 09.34 gik alarmen på Station Asnæs, hvorefter Vestsjællands Brandvæsen rykkede ud til et sommerhusområde nord for Fårevejle ved Veddinge Strand. Her blev en person fundet død i vandkanten.</t>
  </si>
  <si>
    <t>Midt- og Vestsjællands Politi kunne efterfølgende bekræfte, at der var tale om den ene af de to forsvundne sejlere  -  en 48-årig mand.</t>
  </si>
  <si>
    <t xml:space="preserve"> -  Manden er blevet identificeret som en af de to sejlere, vi savnede. Vi ved fortsat ikke noget om den anden mand, oplyser Thomas Kristensen, kommunikationschef ved Midt- og Vestsjællands Politi.</t>
  </si>
  <si>
    <t>Ifølge Thomas Kristensen indstillede politiet eftersøgningen af den 55-årige mand i går eftermiddags.</t>
  </si>
  <si>
    <t xml:space="preserve"> -  Vi har ikke gjort yderligere fund, hverken af den savnede, jollen eller vragdele herfra. Der er derfor ikke mere, vi kan gøre aktivt. Vi afventer, at vi får nye meldinger, før vi kan gøre yderligere, siger han.</t>
  </si>
  <si>
    <t>Liget af den ene af de to forsvundne sejlere blev fundet på Veddinge Strand og identificeret som den 48-årige mand. Det oplyser Midt- og Vestsjællands Politi.</t>
  </si>
  <si>
    <t>Årsag fortsat ukendt</t>
  </si>
  <si>
    <t>Men årsagen til, at de to mænd valgte at stævne ud fra Røsnæs for at sejle jollen til Havnsø trods stormvarsel, vides fortsat ikke.</t>
  </si>
  <si>
    <t xml:space="preserve"> -  Så vidt jeg har forstået, skulle de to mænd være stævnet ud fra Røsnæs mod Havnsø mellem klokken 17.00  -  18.00. Mere ved vi ikke, siger Michael Høy, der er havnefoged ved Havnsø, Røsnæs og Nekselø havne i Kalundborg Kommune.</t>
  </si>
  <si>
    <t>Heller ikke politiet har kunnet oplyse noget om årsagen til den farlige sejlads.</t>
  </si>
  <si>
    <t xml:space="preserve"> -  Vi kan ikke sige, hvorfor de to mænd valgte at sejle afsted. Det eneste vi kan sige noget om, er, at båden, de sejlede i, skulle flyttes fra Røsnæs, afslutter han.</t>
  </si>
  <si>
    <t>Danmarks Meterologiske Institut havde natten til torsdag udsendt et varsel om risiko for stormende kuling med vindstød af stormstyrke. Samtidig blev det mest blæsende vejr blev målt på netop Røsnæs med en middelvind på 24,8 meter i sekundet.</t>
  </si>
  <si>
    <t>Området omkring Sejerøbugten blev frem til torsdag eftermiddag gennemført med helikopter-assistance fra Forsvarets Søredningstjeneste (JRCC)."</t>
  </si>
  <si>
    <t>12.6161736204819,56.0331078311148,"Non-fatal, 19/2-22, mand 67, Helsingør","Drukneulykke: 67-årig mand i respirator</t>
  </si>
  <si>
    <t>Manden lå i vandet i 14 minutter, inden han blev reddet op</t>
  </si>
  <si>
    <t>En 67-årig svensk statsborger er endt i respirator, efter han lørdag aften faldt i vandet ved færgelejet i Helsingør.</t>
  </si>
  <si>
    <t>- Han er stadig i live, men han er lagt i respirator, og man vil forsøge at vække ham i løbet af søndagen. Vi har ikke hørt noget endnu, så vi formoder, det ikke er sket endnu, siger vagtchef ved Nordsjællands Politi David Eckert.</t>
  </si>
  <si>
    <t>- Det sker inde ved færgelejet, og han falder i af endnu ukendte årsager. Han har ikke været ombord på færgen, men faldt ned mellem færgen og bilrampen fra landsiden, siger vagtchefen.</t>
  </si>
  <si>
    <t>David Eckert fortæller, at der var vidner til episoden, der fik tilkaldt både politi og brandvæsen.</t>
  </si>
  <si>
    <t>- Han lå alligevel i vandet i cirka 14 minutter, siger vagtchefen.</t>
  </si>
  <si>
    <t>Vanskeliggjort af færge</t>
  </si>
  <si>
    <t>Ulykken fandt sted, mens en færge, der ankom fra Helsingborg, var i færd med at lægge til.</t>
  </si>
  <si>
    <t>- Det var brandvæsnet der fik ham op, men det blev jo vanskeliggjort af, at færgen var på vej ind, siger vagtchefen.</t>
  </si>
  <si>
    <t>- Jeg kan sige, at der var et rigtig godt samarbejde mellem politiet, brandvæsnet og Forsea, som er dem, der driver færgerne mellem Helsingør og Helsingborg.</t>
  </si>
  <si>
    <t>- Fra et redningsaktionsmæssigt synspunkt var det meget, meget succesfuldt taget alle omstændighederne i betragtning. Det var rigtig godt arbejde, siger vagtchef David Eckert.</t>
  </si>
  <si>
    <t>Kender ikke årsagen</t>
  </si>
  <si>
    <t>Det er stadig uvist, hvorfor manden faldt i vandet. Men han har til fods passeret den bom, der holder biler, der skal ombord på færgen, tilbage, og han er faldet fra bilrampen, idet den gik ned. Samtidig var vejret dårligt, og der kan have været glat på vejen og på bilrampen.</t>
  </si>
  <si>
    <t>- Uden at vi ved det, så ville han måske ombord på færgen via bilrampen, siger vagtchefen.</t>
  </si>
  <si>
    <t>Han understreger desuden, at de ikke har talt med den 67-årige mand, fordi han ligger i respirator, og politiet ved derfor ikke, om han er snublet, om han var påvirket, eller hvilken sindstilstand, manden var i.</t>
  </si>
  <si>
    <t>- Vi er ved at finde ud af, hvad der præcist er sket. Der er mange hypoteser, men det kan vi ikke sige noget om endnu, siger vagtchefen.</t>
  </si>
  <si>
    <t>Politiet betragter episoden dog som en ulykke, og den svenske statsborgers pårørende er underrettet.</t>
  </si>
  <si>
    <t>Manden er ikke ansat hos hverken færgeselskabet eller i havnen.</t>
  </si>
  <si>
    <t>HELSINGØR</t>
  </si>
  <si>
    <t>Redningsaktion: Bevidstløs mand reddet op af vandet ved færgen</t>
  </si>
  <si>
    <t>En person er lørdag aften faldet over bord på turen mellem Helsingør - Helsingborg. Foto: Presse-fotos.dk1/1</t>
  </si>
  <si>
    <t>En person er lørdag aften faldet over bord på turen mellem Helsingør - Helsingborg. Foto: Presse-fotos.dk</t>
  </si>
  <si>
    <t>19 feb. 2022 kl. 22:37</t>
  </si>
  <si>
    <t>Opdateret 19 feb. 2022 kl. 23:24</t>
  </si>
  <si>
    <t>Helsingør: En bevidstløs person er blevet reddet op af vandet inde ved færgelejet.</t>
  </si>
  <si>
    <t>Det oplyser Allan Holst, der er indsatsleder ved Helsingør Kommunes Beredskab.</t>
  </si>
  <si>
    <t>Myndighederne blev omkring klokken 21.34 alarmeret om, at der var en person i havnen.</t>
  </si>
  <si>
    <t>Helsingør Kommunes beredskab rykkede ud med dykkere.</t>
  </si>
  <si>
    <t>- Vi får meget hurtigt øje på ham nede i vandet. Han ligger i overfladen. Han er bevidstløs, da vi får ham op, og så bliver han overgivet til sundhedsberedskabet og ambulancen, så vi kender ikke tilstanden nu på ham, siger indsatslederen.</t>
  </si>
  <si>
    <t>Det har ikke været muligt for avisen at få en kommentar fra Nordsjællands Politi. Til BT siger politikredsens vagtchef dog, at der var tale om en person, der var faldet over bord fra færgen."</t>
  </si>
  <si>
    <t>9.92652194935669,57.0499765331949,"Non-fatal, 19/2-22, mand, Aalborg Havn","Philip hjalp instinktivt, da fuld mand faldt i havnen natten til lørdag</t>
  </si>
  <si>
    <t>Philip var på det rigtige sted på det rigtige tidspunkt, da han i weekenden hjalp en fuld mand op fra vandet i Aalborg</t>
  </si>
  <si>
    <t>Philip Holst Park Nielsen hjalp i weekenden en fuld mand op fra vandet i Aalborg lige ved Utzon Center. Privatfoto</t>
  </si>
  <si>
    <t>AALBORG:- Hjææælp, lød det med en panisk stemme nede fra vandet ved havnefronten nær Utzon Centeret.</t>
  </si>
  <si>
    <t>Philip Holst Park Nielsen var natten til lørdag på vej hjem fra en festlig tur i byen, da han hørte den nødstedtes råb om hjælp fra det isnende kolde vand.</t>
  </si>
  <si>
    <t>Temperaturen var kun lige akkurat krøbet over frysepunktet, så Philip skulle handle hurtigt og instinktivt for at redde personen i vandet.</t>
  </si>
  <si>
    <t>Han skulle dog først have lidt at spise, så tømmermændene blev dæmpet lidt dagen derpå. Den beslutning kan muligvis have reddet en ung mands liv.</t>
  </si>
  <si>
    <t>Philip bor i en af ungdomsboligerne nede ved havnen nær Musikkens Hus, så efter at have fået lidt i maven tog han turen over Toldbod Plads og gik hjem langs Honnørkajen.</t>
  </si>
  <si>
    <t>Her fik han øje på en ung mand, som gik helt ude ved havnekanten. Philip gik 50-70 meter bag manden, men pludselig var han væk.</t>
  </si>
  <si>
    <t>- Jeg løb hen til manden og tog trøjen af for at være klar til at springe i vandet, hvis det blev nødvendigt. Der var heldigvis en stige i nærheden, som jeg fik guidet ham hen til, og derfra kunne jeg trække ham op, lyder det fra Philip Holst Park Nielsen.</t>
  </si>
  <si>
    <t>Philip var klar til at springe i vandet, men han opdagede en stige i nærheden, som han guidede manden hen til. Privatfoto</t>
  </si>
  <si>
    <t>Den 20-årige redningsmand var på det rigtige sted på det rigtige tidspunkt. Han var den eneste, som befandt sig i nærheden af den nødstedte mand.</t>
  </si>
  <si>
    <t>- Han lå et lille minut i vandet, men han var så påvirket af alkohol, at han ikke kunne orientere sig. Han var i chok, da han kom op og kunne ikke huske, hvordan han var havnet i vandet, fortæller Philip Holst Park Nielsen.</t>
  </si>
  <si>
    <t>Der er gået lidt over et døgn, siden Philip reddede den unge mand op fra vandet. Han fortæller, at episoden efterfølgende har fyldt en del.</t>
  </si>
  <si>
    <t>- Jeg har da tænkt over, om han var druknet, hvis ikke jeg havde befundet mig der på det tidspunkt. Jeg tænkte ikke så meget over det i situationen. Det var først, da jeg kom hjem, at kunne mærke, at det var seriøst.</t>
  </si>
  <si>
    <t>- Jeg må da ærligt indrømme, at jeg har været lidt chokeret efter det. Specielt med tanke på den forfærdelige ulykke, der skete dernede for et par uger siden, siger Philip Holst Park Nielsen."</t>
  </si>
  <si>
    <t>14.8391090329383,55.2478967850953,"23/2-22, mand, Tejn Havn","Drukneulykke i Tejn - opdateret</t>
  </si>
  <si>
    <t>Bornholms Politi har i dag 11.29 modtaget en anmeldelse om en drukneulykke i Tejn. En mand er omkommet. Opdateret.</t>
  </si>
  <si>
    <t>Af: Rasmus Spaabæk</t>
  </si>
  <si>
    <t>Bornholms Politi er lige nu tilstede ved en drukneulykke i Tejn.</t>
  </si>
  <si>
    <t>Der løb tidligere i dag en anmeldelse ind om en person, der lå i vandet ved Tejn. Bornholms Politi beskrev det som en formodet drukneulykke.</t>
  </si>
  <si>
    <t>Politiet bekræfter nu på Twitter, at der er tale om en ulykke med dødelig udgang.</t>
  </si>
  <si>
    <t>Der er tale om en mand, som Bornholms Politi har identificeret.</t>
  </si>
  <si>
    <t>OPDATERING: Bornholms politi oplyser onsdag eftermiddag at de pårørende til den druknede endnu ikke er blevet underrettet. Men undersøgelserne, hvor den omkomne er fundet er afsluttede, og vagthavende oplyser, at det er fastslået, at der ikke foreligger en forbrydelse, men at der er tale om en ulykke, hvor den fundne er faldet i vandet.</t>
  </si>
  <si>
    <t>Tejn mindes afdød mand med blomster og lys</t>
  </si>
  <si>
    <t>Den afdøde mand havde boet på sin båd i cirka 10 år, fortæller havnefoged. Foto: Presse-fotos.dk</t>
  </si>
  <si>
    <t>Af: Tommy Kaas redaktion@bornholmstidende.dk</t>
  </si>
  <si>
    <t>Tejn mindes i dag den mand, der onsdag blev fundet omkommet i havnen.</t>
  </si>
  <si>
    <t>På havnekajen ligger blomster, og folk har tændt lys og stillet en øl.</t>
  </si>
  <si>
    <t>Manden, der blev fundet død, har boet på sin båd i forskellige bornholmske havne i løbet af de seneste 10 år, fortæller havnefoged Tom Nielsen fra Tejn Havn til Tidende.</t>
  </si>
  <si>
    <t>Han fortæller, at stemningen i Tejn på dagen efter ulykken er trykket.</t>
  </si>
  <si>
    <t>Bornholms Politi har endnu ikke underrettet de pårørende til manden, som blev fundet i vandet onsdag formiddag. Derudover ønsker politiet ikke at give detaljer om manden.</t>
  </si>
  <si>
    <t>Mand fundet død</t>
  </si>
  <si>
    <t>En person formodes druknet i Tejn Havn. Foto: Presse-fotos.dk</t>
  </si>
  <si>
    <t>Jakob Marschner</t>
  </si>
  <si>
    <t>redaktion@bornholmstidende.dk</t>
  </si>
  <si>
    <t>En mand er onsdag formiddag fundet omkommet i Tejn Havn.</t>
  </si>
  <si>
    <t>Bornholms Brandvæsen har bragt manden på land og har givet sagen videre til Bornholms Politi.</t>
  </si>
  <si>
    <t>Politiet oplyser, at der er tale om en mand, som er blevet identificeret. Af hensyn til pårørende har politiet ikke yderligere på nuværende tidspunkt."</t>
  </si>
  <si>
    <t>8.91990860559428,55.7569060029607,"23/2-22, person, Grindsted Å","JYLLANDNYHEDER 23. FEB. 2022 - 17:02</t>
  </si>
  <si>
    <t>EN PERSON OMKOMMET I DRUKNEULYKKE</t>
  </si>
  <si>
    <t>Politi, ambulance og beredskab er onsdag eftermiddag rykket ud til en melding om en drukneulykke ved Vestre Boulevard i Grindsted.</t>
  </si>
  <si>
    <t>Det bekræfter Sydøstjyllands Politi til Presse-fotos.dk.</t>
  </si>
  <si>
    <t xml:space="preserve"> -  Vi får en anmeldelse om, at der ligger en livløs person ude i vandet derude  -  altså i åen. Da vi når frem, kan vi konstatere, at vedkommende er død, oplyser vagthavende ved Sydøstjyllands Politi.</t>
  </si>
  <si>
    <t>Sydøstjyllands Politi ønsker på nuværende tidspunkt ikke at oplyse mere om den afdøde og fortæller, at de er i gang med at undersøge de nærmere omstændigheder omkring dødsfaldet på stedet."</t>
  </si>
  <si>
    <t>10.6165815325975,55.0599073652328,"24/2-22, mand 56, Svendborg Havn","SYDFYN</t>
  </si>
  <si>
    <t>Død mand fundet på bunden af havnebassinet var 56 år og har været savnet siden februar</t>
  </si>
  <si>
    <t>En mand er fundet død på bunden af havnebassinet i Svendborg mandag formiddag. Politiet oplyser, at der er tale om 56-årig, der forsvandt tidligere på året. Foto: Jan Pihl, presse-fotos.dk</t>
  </si>
  <si>
    <t>Redningsmandskab blev mandag formiddag kaldt ned til havnen i Svendborg. Her er en død mand fundet i bunden af havnebassinet. Mandag over middag har politiet oplyst, at der er tale om en 56-årig, der forsvandt samme sted tilbage i februar.</t>
  </si>
  <si>
    <t>21 mar. 2022 kl. 10:53</t>
  </si>
  <si>
    <t>Julie Ruby Bødiker jurb@faa.dk og Henrik Nguyen heng@faa.dk</t>
  </si>
  <si>
    <t>Svendborg: En mand er mandag formiddag fundet død på bunden af havnebassinet i Svendborg Havn.</t>
  </si>
  <si>
    <t>Det var redningsmandskabet, som blev kaldt til Frederiksøen lidt før klokken 10, som fandt frem til manden, der lå i vandet ud for skibsværftet Petersen &amp; Sørensen. Det forklarer vagtchef ved Fyns Politi, Kenneth Taanquist.</t>
  </si>
  <si>
    <t>- Der var nogen, som havde set det, der ligner en mand på bunden af havnen. Vi får Falck derned, som redder en mand op, der er afgået ved døden, siger vagtchefen til Fyns Amts Avis.</t>
  </si>
  <si>
    <t>- Vi er nu ved at finde ud af, hvem manden er, så vi kan få underrettet de pårørende og undersøgt, hvad der ligger til grund for ulykken, tilføjer Kenneth Tanquist omkring klokken 11.20 mandag.</t>
  </si>
  <si>
    <t>Er der mistanke om, at der ligger noget kriminelt bag?</t>
  </si>
  <si>
    <t>- Ikke umiddelbart, men det er noget af det, vi kigger på, og undersøger, om der er noget, som indikeret den slags ting. Men vi er ikke stødt på noget endnu, svarer vagtchefen, som også oplyser, at politiet undersøger, hvorvidt den omkomne skulle være en af de personer, som i øjeblikket er meldt savnet.</t>
  </si>
  <si>
    <t>Tale om en 56-årig</t>
  </si>
  <si>
    <t>Klokken 12.30 har Fyns Politi meddelt på Twitter, at der tale om en 56-årig mand, som efter alt at dømme er forsvundet fra samme sted den 24. februar. Politiet oplyser desuden, at de pårørende i sagen er blevet underrettet, og at der ikke er tegn på, at der ligger kriminelt bag ulykken."</t>
  </si>
  <si>
    <t>12.6369920494774,55.6620628685219,"26/2-22, mand, Amager Strand","Mand fundet død</t>
  </si>
  <si>
    <t>Mand erklæret død ved Amager Strand</t>
  </si>
  <si>
    <t>Politiet er til stede på Amager Strand, hvor de undersøger dødsfaldet. foto: Kenneth Meyer</t>
  </si>
  <si>
    <t>Af Ulrich Panduro</t>
  </si>
  <si>
    <t>Mand fundet død ved Amager Strand.</t>
  </si>
  <si>
    <t>Klokken 08:18 fik politiet en underretning fra lokale svømmere, der havde set en person ligge under vandets overflade.</t>
  </si>
  <si>
    <t>Københavns Politi oplyser til Ekstra Bladet, at de netop har erklæret manden for død.</t>
  </si>
  <si>
    <t>Politiet er til stede på Amager Strand sammen med brandvæsenet.</t>
  </si>
  <si>
    <t>- Vi ved ikke, hvad dødsårsagen er endnu. Vi er lige nu til stede på Amager Strand med brandvæsenet for at undersøge, hvad der er sket, siger vagtchef fra Københavns Politi Thomas Hjermind til Ekstra Bladet."</t>
  </si>
  <si>
    <t>10.0661658868282,56.2601602756185,"Non-fatal, 27/2-22, mand 31, Hinnerup Badet","28/02/2022 KL. 14:57</t>
  </si>
  <si>
    <t>Drukneulykke i Hinnerup: Kammeraters leg blev til alvor</t>
  </si>
  <si>
    <t>Efter tre-fire minutter med hovedet under vand blev en 31-årig mand hevet op af bassinet i Hinnerup-Badet.</t>
  </si>
  <si>
    <t>Ulykken skete i det lave varmtvandsbassin.</t>
  </si>
  <si>
    <t>Hvad der begyndte som en sjov konkurrence mellem to kammerater, endte med en drukneulykke i Hinnerup-Badet.</t>
  </si>
  <si>
    <t>Det oplyser Østjyllands Politi, som søndag 27. februar klokken 15.45 fik anmeldelsen om en 31-årig mand, som havde ligget bevidstløs i vandet. Da politiet fik anmeldelsen, var manden blevet hevet op af vandet og trak vejret.</t>
  </si>
  <si>
    <t>Kammeraten til den 31-årige forklarede, at de havde lavet en konkurrence om, hvem der kunne holde vejret længst under vandet i det lave varmtvandsbassin. Efter et par minutter havde vennen opgivet, men den 31-årige lå fortsat under vandet.</t>
  </si>
  <si>
    <t>Da der var gået 3-4 minutter spurgte en livredder, om den 31-årige var okay. Da han ikke svarede eller reagerede på berøring, trak de ham op af vandet og påbegyndte hjerte-lunge-redning.</t>
  </si>
  <si>
    <t>Efter kort tid kom den 31-årige til sig selv igen, og han blev kørt til tjek på skadestuen."</t>
  </si>
  <si>
    <t>9.57490538674247,55.700956663507,"3/3-22, person, Vejle Fjord","Forsvarets døgnrapport 3. marts</t>
  </si>
  <si>
    <t>22.07: En person blev observeret på Vejlefjord broen. Marinehjemmeværnsfartøjerne MHV Speditøten og MHV Andromeda, beredskab i Vejle, fiskerikontrolskibet Havørnen, patruljefartøjet Najaden samt redningshelikopter fra Aalborg. Personen blev fundet i vandet og bragt ind af beredskabet."</t>
  </si>
  <si>
    <t>10.0202503897328,57.5899659214215,"5/3-22, kvinde 77, Kjul Strand","DRUKNEULYKKE</t>
  </si>
  <si>
    <t>Kvinde fundet druknet ved Hirtshals</t>
  </si>
  <si>
    <t>HIRTSHALS:En ældre kvinde er lørdag fundet livløs i vandkanten på Kjul Strand.</t>
  </si>
  <si>
    <t>Nordjyllands Politi fik alarmopkaldet 10.43, hvorefter politi, beredskab og helikopter blev sendt til stedet.</t>
  </si>
  <si>
    <t>- Vi ved ikke, hvad der er sket, og vi ved endnu ikke, hvem personen er, men det er det, som vi arbejder på lige nu, lyder det fra vagtchef Karsten Højrup, Nordjyllands Politi.</t>
  </si>
  <si>
    <t>Kvinde fundet død</t>
  </si>
  <si>
    <t>På Kjul Strand i Hirtshals er en kvinde fundet død</t>
  </si>
  <si>
    <t>Af Nikolai Fenger Rasmussen</t>
  </si>
  <si>
    <t>En ældre kvinde er fundet død ved Kjul Strand i Hirtshals her til formiddag.</t>
  </si>
  <si>
    <t>Politiet fik anmeldelsen klokken 10.43 i formiddags, og en læge kunne efterfølgende erklære kvinden død på stedet.</t>
  </si>
  <si>
    <t>- Kvinden bliver fundet i vandkanten, af personer der er ude og gå på stranden, oplyser Karsten Højrup Christensen, vagtchef hos Nordjyllands Politi til Ekstra Bladet.</t>
  </si>
  <si>
    <t>Kvinden beskrives som værende 60-80 år, og politiet arbejder i øjeblikket på at identificere kvinden.</t>
  </si>
  <si>
    <t>- Vi er interesserede i at høre fra folk, som kender til en kvinde i den alder, som kan bo i området, siger vagtchefen.</t>
  </si>
  <si>
    <t>Politiet mistænker ikke at der er sket noget kriminelt.</t>
  </si>
  <si>
    <t>Der opfordres til at ringe 114, hvis du har oplysninger til sagen.</t>
  </si>
  <si>
    <t>Nordjyllands politi meddeler klokken 13.16 på twitter, at kvinden er blevet identificeret som en 77-årig kvinde fra Bindslev.</t>
  </si>
  <si>
    <t>Der er intet, der tyder på, at der er sket en forbrydelse.</t>
  </si>
  <si>
    <t>De pårørende kontaktede selv politiet, og er derfor underrettet."</t>
  </si>
  <si>
    <t>9.75092118653997,55.5212052832075,"8/3-22, person, Lillebælt","MIDDELFART</t>
  </si>
  <si>
    <t>Beredskab ledte med helikopter og både: Person er druknet i Lillebælt</t>
  </si>
  <si>
    <t>Helikopter deltager i eftersøgningen i forbindelse med en mulig drukneulykke. Foto: Presse-fotos.dk</t>
  </si>
  <si>
    <t>08 mar. 2022 kl. 12:37</t>
  </si>
  <si>
    <t>Cecilie Thusing Nielsen cethn@jfmedier.dk og Kaspar Hvid kahvi@jfmedier.dk</t>
  </si>
  <si>
    <t>Middelfart: En person druknede tirsdag i Lillebælt. Det skriver Fyns Politi på Twitter. Politiet oplyste samtidig, at der umiddelbart ikke er noget, som tyder på, at der skete noget kriminelt.</t>
  </si>
  <si>
    <t>Myndighederne blev alarmeret klokken 11.45, og anmeldelsen lød på en mulig drukneulykke.</t>
  </si>
  <si>
    <t>Herefter rykkede både politi og beredskabet ud med både, helikopter og ambulance.</t>
  </si>
  <si>
    <t>- Vi kan bekræfte, at vi har en person, som vi har reddet op, siger Milan Holck Nielsen.</t>
  </si>
  <si>
    <t>Tidligere oplyste politiet, at en person var blevet reddet op efter en større redningsaktion, der både involverede helikopter og både."</t>
  </si>
  <si>
    <t>10.214138168534,56.1489553172989,"10/3-22, mand, Aarhus Havn","Ny ulykke: Person reddet op fra Aarhus Havn</t>
  </si>
  <si>
    <t>Brandvæsnet reddede sent torsdag aften en mand op fra Aarhus Havn, der blev bragt til Skejby og er i kritisk tilstand.</t>
  </si>
  <si>
    <t>Politiet var også til stede, da brandvæsnet sent torsdag reddede en mand op fra vandet ved Aarhus Havn.</t>
  </si>
  <si>
    <t>11. mar 2022, kl. 06:21</t>
  </si>
  <si>
    <t>Iben Sørensen IBSO Journalist</t>
  </si>
  <si>
    <t>I aftes klokken 23.04 fik politi og brandvæsen melding om mulig drukneulykke i Aarhus Havn i Bassin 3 ved Sydhavnsgade.</t>
  </si>
  <si>
    <t>Her kunne Østjyllands Brandvæsen trække manden op på kanten, fortæller operationschef Anders Brix Christensen til TV2 ØSTJYLLAND.</t>
  </si>
  <si>
    <t>- Vi får en melding om en redning/drukneulykke fra politiet og sender indsatsleder og en dykkerbil.</t>
  </si>
  <si>
    <t>- Vi får hurtigt at vide, at han ligger inde ved kanten, og vi tager stige med, for den kan vi være hurtigere på plads med end båden, siger Anders Brix Christensen.</t>
  </si>
  <si>
    <t>Stigen var også nok, og dykkerne kom ikke i vandet, da han kunne trækkes op fra kanten og overleveres til præhospital, som lavede førstehjælp.</t>
  </si>
  <si>
    <t xml:space="preserve">Operationschefen kan ikke sige noget om vedkommendes tilstand. </t>
  </si>
  <si>
    <t>Østjyllands Politi oplyser fredag formiddag, at han er i kritisk tilstand, skriver Aarhus Stiftstidende.</t>
  </si>
  <si>
    <t>Manden blev fundet ved bassin 3.</t>
  </si>
  <si>
    <t>Person reddet op fra havnebassin: I kritisk tilstand</t>
  </si>
  <si>
    <t>En person er sent torsdag blevet reddet op af vandet ved havnen i Aarhus. Foto: Local Eyes</t>
  </si>
  <si>
    <t>11 mar. 2022 kl. 05:30</t>
  </si>
  <si>
    <t>Aarhus: En person blev sent torsdag aften reddet op af det kolde vand ved bassin tre på Aarhus Havn. Det bekræfter vagtchef Hans Henrik Bagger fra Østjyllands Politi fredag morgen.</t>
  </si>
  <si>
    <t>Hændelsen blev anmeldt klokken 23.04 torsdag.</t>
  </si>
  <si>
    <t>Vedkommende blev kørt direkte til Aarhus Universitetshospital i Skejby og er fredag formiddag i kritisk tilstand, oplyser Østjyllands Politi.</t>
  </si>
  <si>
    <t>Bassin tre ligger ved Sydhavnsgade ikke langt fra Dokk1."</t>
  </si>
  <si>
    <t>12.6144063105762,56.0425382817165,"12/3-22, mand 16, Helsingør Nordhavn","Politi: 16-årige Frederik fundet død</t>
  </si>
  <si>
    <t>Den 16-årige Frederik, der forsvandt efter en bytur natten til lørdag, er nu fundet død</t>
  </si>
  <si>
    <t>Specialtrænede politihunde har været del af eftersøgningen. Foto: Jonas Olufson</t>
  </si>
  <si>
    <t>Efter intens eftersøgning er 16-årige Frederik fundet død i vandet i Helsingør Nordhavn.</t>
  </si>
  <si>
    <t>Det skriver Nordsjællands Politi i en pressemeddelelse.</t>
  </si>
  <si>
    <t>Mandag eftermiddag blev en mand fundet død i vandet i Helsingør Nordhavn i forbindelse med eftersøgningen af den 16-årige unge mand, som forsvandt natten til lørdag efter en bytur i Helsingør. Det er Nordsjællands Politis klare formodning, at den afdøde mand er identisk med den forsvundne 16-årige unge mand, men identiteten på den afdøde skal dog endeligt fastslås ved undersøgelser i den nære fremtid', lyder det.</t>
  </si>
  <si>
    <t>- Det er en dybt tragisk sag, hvor der på nuværende tidspunkt ikke er noget, som indikerer, at der skulle ligge en forbrydelse bag. Under eftersøgningen har utallige borgere bidraget med at dele efterlysningen og lede efter den savnede, ligesom vi har modtaget uvurderlig assistance fra flere samarbejdspartnere, og det vil vi gerne sige stort tak for, siger vicepolitiinspektør John Dyhrberg Christensen fra Nordsjællands Politi ifølge pressemeddelelsen.</t>
  </si>
  <si>
    <t>Frederik forsvandt efter en bytur på natklubben Retro i Bjergegade i Helsingør natten til lørdag. Det var hans forældre, der meldte ham savnet.</t>
  </si>
  <si>
    <t>Nordsjællands Politi mener ikke, der ligger en forbrydelse bag dødsfaldet, som betragtes som en tragisk hændelse, og politikredsen har ikke yderligere kommentarer til sagen.</t>
  </si>
  <si>
    <t>Mandag blev særlige politihunde sat i vandet i eftersøgningen efter den savnede 16-årige. Vandsøgshunde er specialtrænede i at søge efter lig under vand.</t>
  </si>
  <si>
    <t>Den 16-årige var, efter han forlod natklubben 03.10, i et håndgemæng med to mænd. Politiet mener umiddelbart ikke, at episoden har direkte sammenhæng med hans forsvinden.</t>
  </si>
  <si>
    <t>8.75675554489056,55.330133536482,"14/3-22, mand 43, Ribe","Mand fundet død i voldgrav</t>
  </si>
  <si>
    <t>Politiet har fundet liget af en efterlyst mand ved Riberhus i Ribe</t>
  </si>
  <si>
    <t>Af Mikkel Ryrsø</t>
  </si>
  <si>
    <t>En 43-årig mand er fundet død i voldgraven ved Riberhus i Ribe mandag aften.</t>
  </si>
  <si>
    <t>Det oplyser Syd- og Sønderjyllands Politi.</t>
  </si>
  <si>
    <t>- Vi får anmeldelsen klokken 18.05 om, at der ligger en person i voldgraven ved Slotsbanken i Ribe. Pågældende bliver erklæret død, da akutlægen når frem, og han har formentlig ligget der i et stykke tid.</t>
  </si>
  <si>
    <t>- Vi har efterfølgende fået pågældende identificeret som en 43-årig mand, der i lørdags blev eftersøgt, siger Erik Lindholdt, vagtchef ved Syd- og Sønderjyllands Politi.</t>
  </si>
  <si>
    <t>Dødsårsag ukendt</t>
  </si>
  <si>
    <t>Hvad der præcis er gået forud for, at manden endte i voldgraven er nu ved at blive undersøgt, men der er på nuværende tidspunkt ingen tegn på en forbrydelse.</t>
  </si>
  <si>
    <t>- Dødsfaldet efterforskes som mistænkeligt, men ud fra de foreløbige efterforskningsskridt, så er der ikke noget mistænkeligt i det. Men i og med, at vi ikke kender dødsårsagen endnu, betragter vi det som mistænkeligt, siger Erik Lindholdt.</t>
  </si>
  <si>
    <t>Et ligsyn skal nu foretages, og her forventes dødsårsagen at kunne klarlægges.</t>
  </si>
  <si>
    <t>De pårørende er underrettet, og politiet er ved at have færdiggjort deres undersøgelser ved findestedet, oplyser vagtchefen videre."</t>
  </si>
  <si>
    <t>12.5487684607684,55.8831332668218,"17/3-22, mand 76, Rungsted","Mand druknet</t>
  </si>
  <si>
    <t>17.03.2022 11:14</t>
  </si>
  <si>
    <t>Senest opdateret 17.03.2022 11:39</t>
  </si>
  <si>
    <t>Jacob Høngaard Jensen</t>
  </si>
  <si>
    <t xml:space="preserve">En mand er fundet livløs ved Rungsted Havn </t>
  </si>
  <si>
    <t>Presse-fotos.dk</t>
  </si>
  <si>
    <t>Torsdag formiddag er Nordsjællands Politi til stede ved Rungsted Havn i forbindelse med en drukneulykke.</t>
  </si>
  <si>
    <t xml:space="preserve">Her er en ældre mand fundet livløs. </t>
  </si>
  <si>
    <t xml:space="preserve">Der er formentlig tale om en 76-årig mand, som er kendt vinterbader, og der er ikke umiddelbart noget, som tyder på, at der skulle ligge en kriminel handling bag dødsfaldet. </t>
  </si>
  <si>
    <t>Politiet har derfor ikke yderligere kommentarer til sagen. De pårørende er nu underrettet.'</t>
  </si>
  <si>
    <t>Det skriver politiet på Twitter.</t>
  </si>
  <si>
    <t>HØRSHOLM | 112</t>
  </si>
  <si>
    <t>En ældre mand er fundet livløs ved Rungsted Havn torsdag formiddag. Politiet oplyser, at der er tale om en drukneulykke.</t>
  </si>
  <si>
    <t>Af Morten Timm</t>
  </si>
  <si>
    <t>17. marts 2022, 10:58 | Opdateret 17. marts 2022, 14:43</t>
  </si>
  <si>
    <t>OPDATERET Nordsjællands Politi oplyser torsdag formiddag på Twitter, at man sammen med brand- og redningsfolk er massivt til stede på Rungsted Havn, da der har fundet en drukneulykke sted ved havnen.</t>
  </si>
  <si>
    <t>Det sker, efter en ældre mand er fundet livløs.</t>
  </si>
  <si>
    <t xml:space="preserve"> -  Sammen med brand og redning er vi lige nu til stede ved Rungsted Havn i forbindelse med en drukneulykke, hvor en ældre mand er fundet livløs. Da de pårørende endnu ikke er underrettet, har vi lige nu ikke yderligere kommentarer til hændelsen, skriver politiet således på Twitter omkring klokken 11.00. Siden er de pårørende dog blevet kontaktet.</t>
  </si>
  <si>
    <t>Fundet ved Sydmolen</t>
  </si>
  <si>
    <t>Fundet af den livløse mand fandt sted, efter en vinterbader tidligere på dagen fandt en bunke tøj, nøgler og lignende ved Vinterpaladset på havnens sydmole og undrede sig over, at ingen hentede det.</t>
  </si>
  <si>
    <t>Efterfølgende blev den ældre mand, som antages at være ejeren af det fundne tøj, fundet livløs ved ydersiden af havnens sydmole.</t>
  </si>
  <si>
    <t>Formentlig en kendt vinterbader</t>
  </si>
  <si>
    <t>Politiet oplyser torsdag middag, at der formentlig er tale om en 76-årig mand, som er kendt vinterbader og at de pårørende er underrettet.</t>
  </si>
  <si>
    <t>Det tyder ifølge politiet ikke på, at der ligger en forbrydelse til grund for dødsfaldet.</t>
  </si>
  <si>
    <t>Politiet har derfor ikke yderligere kommentarer til sagen."</t>
  </si>
  <si>
    <t>11.6837702737658,55.1744060044,"27/3-22, kvinde 73, Gavnø","28. mar 2022, kl. 11:50</t>
  </si>
  <si>
    <t>Død kvinde i vandet identificeret</t>
  </si>
  <si>
    <t>Flere gange har politiet ledt efter kvinde med blandt andet hunde, en helikopter og droner.</t>
  </si>
  <si>
    <t>Flere gange har politiet ledt efter kvinde med blandt andet hunde, en helikopter og droner. Foto: Kenneth Grymen - 112news. dk</t>
  </si>
  <si>
    <t>En forbipasserende opdagede kvinden i vandet ved Gavnø og kontaktede politiet, som undersøger sagen nærmere.</t>
  </si>
  <si>
    <t>thomas_albrektsen.jpg</t>
  </si>
  <si>
    <t>Gennem to uger har familiemedlemmer, frivillige og betjente ledt efter den 73-årige Lise Lotte Petersen fra Karrebæksminde, efter hun blev meldt savnet og efterlyst den 14. marts.</t>
  </si>
  <si>
    <t>Nu er hun blevet fundet død i Karrebæk Fjord ved Gavnø.</t>
  </si>
  <si>
    <t>Der er ikke noget, der overhovedet tyder på, at hun har været udsat for en forbrydelse</t>
  </si>
  <si>
    <t xml:space="preserve">Kvinden blev fundet ved den sydlige del af Gavnø af en forbipasserende, som sent søndag eftermiddag klokken 17.12 gik en tur omkring fjorden. </t>
  </si>
  <si>
    <t>Derefter blev politiet alarmeret og rykkede ud til stedet.</t>
  </si>
  <si>
    <t>Politiet har flere gange ledt efter kvinden - blandt andet hunde og en helikopter ved Karrebæksminde.</t>
  </si>
  <si>
    <t>Sidenhen har politiet fået identificeret kvinden til at være Lise Lotte Petersen.</t>
  </si>
  <si>
    <t>Ligsyn skal klarlægge dødsårsag</t>
  </si>
  <si>
    <t xml:space="preserve">Politiet vurderer ikke, at der ligger nogen forbrydelse bag. Alligevel skal der tirsdag foretages et ligsyn af kvinden for at klarlægge dødsårsagen. </t>
  </si>
  <si>
    <t>- Hun har ikke umiddelbart nogen skader, og der er ikke noget, der overhovedet tyder på, at hun har været udsat for en forbrydelse, siger Mads Justesen, politikommissær ved Sydsjællands og Lolland-Falsters Politi.</t>
  </si>
  <si>
    <t xml:space="preserve">De pårørende er underrettet. </t>
  </si>
  <si>
    <t>Kvinde fundet druknet ved Gavnø</t>
  </si>
  <si>
    <t>Politiet har søndag eftermiddag fundet en druknet person i Karrebæk Fjord ved Gavnø.</t>
  </si>
  <si>
    <t>Kvinden blev opdaget af forbipasserende i vandkanten. Det skriver TV2Øst.</t>
  </si>
  <si>
    <t>I eftermiddag blev Sydsjællands og Lolland-Falsters Politi kaldt ud til den sydlige del af Gavnø syd for Næstved.</t>
  </si>
  <si>
    <t>Her havde forbipasserende fundet en død person i vandet.</t>
  </si>
  <si>
    <t>Kvinden skal identificeres ved et ligsyn i morgen mandag.</t>
  </si>
  <si>
    <t>Politiet kan derfor ikke fortælle om der er tale om den 73-årige kvinde, der blev meldt savnet den 14. marts, efter hun havde forladt sit hjem i Karrebæksminde."</t>
  </si>
  <si>
    <t>10.5497097089698,56.514135631078,"1/4-22, mand 68, Fjellerup","Mand død i drukneulykke</t>
  </si>
  <si>
    <t>De nærmere omstændigheder bag ulykken, hvor en 68-årig mand er død, kendes endnu ikke</t>
  </si>
  <si>
    <t>Foto: Øxenholt Foto</t>
  </si>
  <si>
    <t>Politi og redningsmandskab er fredag eftermiddag til stede ved stranden i Fjellerup på Djursland.</t>
  </si>
  <si>
    <t>Her er man rykket ud til en drukneulykke, oplyser politiet til Ekstra Bladet</t>
  </si>
  <si>
    <t>En person er i den forbindelse afgået ved døden, meddeler vagtchef ved Østjyllands Politi Dion Emdal:</t>
  </si>
  <si>
    <t>- Der er tale om en mand. Mere kan vi ikke sige på nuværende tidspunkt.</t>
  </si>
  <si>
    <t>Politiet fik anmeldelse klokken 15.54.</t>
  </si>
  <si>
    <t>De pårørende er ikke underrettet, lyder det afslutningsvist fra vagtchefen.</t>
  </si>
  <si>
    <t>Forsvarets Døgnrapport</t>
  </si>
  <si>
    <t>Døgnrapporten 04-04-2022</t>
  </si>
  <si>
    <t>4. april, 2022 - Kl. 08.46</t>
  </si>
  <si>
    <t>1. april 15.56. En person i vaders blev fundet livløs i vandet ved Norddjurs. Personen blev bragt i land og forsøgt genoplivet, men blev erklæret omkommet af en læge fra en lægebil."</t>
  </si>
  <si>
    <t>10.5917187706402,55.0464130427506,"2/4-22, mand 77, Svendborg","77-årig druknet på svømmetur: Morgendukkert endte tragisk</t>
  </si>
  <si>
    <t>77-årig død i drukneulykke. Foto: presse-fotos.dk</t>
  </si>
  <si>
    <t>02 apr. 2022 kl. 08:11</t>
  </si>
  <si>
    <t>Svendborg: En 77-årig mand er lørdag morgen afgået ved døden. Det oplyser Fyns Politi.</t>
  </si>
  <si>
    <t>Manden kom aldrig tilbage efter en morgendukkert. Beredskabet blev alarmeret klokken 7.16, og redningsmandskabet fandt hurtigt manden livløs i vandet.</t>
  </si>
  <si>
    <t>Det lykkedes desværre ikke at få ham genoplivet, lyder det fra Fyns Politi.</t>
  </si>
  <si>
    <t>Politiet har ikke yderligere kommentarer til sagen."</t>
  </si>
  <si>
    <t>9.40751920846188,56.443365869906,"Non-fatal, 4/4-22, mand 43, Viborg","Politiet fik melding om drukneulykke: Fuld mand væltede i søen</t>
  </si>
  <si>
    <t>En mand var natten til mandag så fuld, at han væltede i Søndersø. Foto: Presse-fotos</t>
  </si>
  <si>
    <t>04 apr. 2022 kl. 07:07</t>
  </si>
  <si>
    <t>Jonas Dalbøge jonda@jfmedier.dk og Eskil Lyngsøe esl@viborgfolkeblad.dk</t>
  </si>
  <si>
    <t>Viborg: En mand var natten til mandag så fuld, at han væltede i Søndersø.</t>
  </si>
  <si>
    <t>Det fortæller Ole Vanghøj, vagtchef ved Midt-og Vestjyllands Politi.</t>
  </si>
  <si>
    <t>Det var en vaks sygeplejerske på Søndersøparken, som opdagede den 43-årige mand i søen, hvorefter en af hendes kollegaer straks sprang ned og forsøgte at fiske ham op af det mørke og iskolde vand.</t>
  </si>
  <si>
    <t>Politi og ambulance var hurtigt på stedet, og det viste sig, at manden var blevet voldsomt nedkølet - men at han efter omstændighederne havde det godt.</t>
  </si>
  <si>
    <t>Han blev efterfølgende kørt til kontrol på sygehuset.</t>
  </si>
  <si>
    <t>Politiet fik anmeldelsen om episoden klokken 0.53."</t>
  </si>
  <si>
    <t>9.13264526818588,55.1272036454619,"Non-fatal, 5/4-22, mand, Agerskov Ungdomsskole","Jarnos hjerte stoppede under en svømmetur: - Da jeg fik vendt ham om, var jeg ikke i tvivl om, at han var død</t>
  </si>
  <si>
    <t>Jarno K. Lehtonen blev genoplivet, efter han fik hjertestop. Efterfølgende har han fået indopereret en ICD, der er en hjertecomputer. Foto: Mathies Dalsgaard</t>
  </si>
  <si>
    <t>På en helt almindelig tirsdag formiddag i april blev Jarno K. Lehtonen ramt af et hjertestop, mens han svømmede på Agerskov Ungdomsskole. Han overlevede og har netop mødtes med to af de personer, der var med til at redde hans liv.</t>
  </si>
  <si>
    <t>12 maj 2022 kl. 17:37</t>
  </si>
  <si>
    <t>Mathies Møller Dalsgaard matmd@jfmedier.dk"</t>
  </si>
  <si>
    <t>9.58188115129593,54.8922972937761,"8/4-22, mand 51, Flensborg Fjord","51-årig druknet: Faldt over bord</t>
  </si>
  <si>
    <t>En anden på båden sprang i vandet for at forsøge at redde den 51-årige, men det lykkedes ikke</t>
  </si>
  <si>
    <t>En 51-årig mand har mistet livet i en drukneulykke i Flensborg Fjord fredag eftermiddag.</t>
  </si>
  <si>
    <t>Det oplyser Syd- og Sønderjyllands Politi til TV Syd.</t>
  </si>
  <si>
    <t>Han faldt i vandet på grund af en skæv bølge, oplyser vagtchef Erik Lindholdt.</t>
  </si>
  <si>
    <t>- En anden på båden springer overbord for at forsøge at redde skipperen, men kommer selv i stor fare, siger vagtchefen til mediet.</t>
  </si>
  <si>
    <t>Den danske eftersøgnings- og redningstjeneste JRCC modtog anmeldelsen klokken 12.31. 17 minutter senere var manden hevet op af vandet.</t>
  </si>
  <si>
    <t>En mand mistede livet i en drukneulykke fredag. Hans kollega endte også med at komme i fare, oplyser politiet.</t>
  </si>
  <si>
    <t>08 apr. 2022 kl. 21:35</t>
  </si>
  <si>
    <t>En 51-årig mand har mistede livet i en drukneulykke i Flensborg Fjord fredag eftermiddag. Det oplyser Syd- og Sønderjyllands Politi til TV Syd.</t>
  </si>
  <si>
    <t>Flensborg Fjord er Tysklands nordligste fjord og Danmarks sydligste. Den er med til at udgøre en del af grænsen mellem de to lande.</t>
  </si>
  <si>
    <t>Den danske eftersøgnings- og redningstjeneste JRCC modtog anmeldelsen klokken 12.31 fredag. 17 minutter senere var manden hevet op af vandet af en redningshelikopter, hvorefter han blev bragt til Odense Universitetshospital. Her bliver han erklæret død.</t>
  </si>
  <si>
    <t>Kollegaen, der også sprang i vandet, blev i stedet bragt til et hospital i Flensborg. Han er ikke kommet til skade, skriver TV Syd.</t>
  </si>
  <si>
    <t>Mediet skriver ikke noget om statsborgerskab på de to personer.</t>
  </si>
  <si>
    <t>Link til TV Syds artikel</t>
  </si>
  <si>
    <t>De pårørende er blevet underrettet.</t>
  </si>
  <si>
    <t>____________________________________________________________________________</t>
  </si>
  <si>
    <t>Redningsaktion: To personer samlet op efter de faldt overbord fra en båd</t>
  </si>
  <si>
    <t>8. april 2022</t>
  </si>
  <si>
    <t>Fredag middag faldt to personer overbord fra en båd i Flensborg Fjord lige syd for Gråsten.</t>
  </si>
  <si>
    <t>Politiet oplyser, at der også kommer en redningshelikopter  -  og det er helikopteren, som samler den ene person op og flyver vedkommende til sygehuset i Odense, mens den anden person bliver sejlet til et hospital i Flensborg af den tyske båd.</t>
  </si>
  <si>
    <t>Politiet kan ikke fortælle, hvor de to personer har det.</t>
  </si>
  <si>
    <t>54-årig mand død i drukneulykke: Pludselig bølge fik ham til at miste balancen og ryge overbord</t>
  </si>
  <si>
    <t>08 apr. 2022 kl. 22:05</t>
  </si>
  <si>
    <t>Dalsgård: En 54-årig mand har fredag mistet livet i en drukneulykke i Flensborg Fjord.</t>
  </si>
  <si>
    <t>Det oplyser vagtchef Erik Lindholdt fra Syd- og Sønderjyllands Politi.</t>
  </si>
  <si>
    <t>Manden er tysker og var skipper  på en båd fra et tysk selskab, som var ude at sejle noget privatsejlads i fjorden ud for Dalsgård. Her ville den 54-årige op for at tjekke forsejlet, da båden blev ramt af en skæv bølge, så manden mistede balancen og faldt i vandet.</t>
  </si>
  <si>
    <t>En passager sprang hurtigt i vandet efter ham, men det resulterede i, at passageren selv kom i nød og måtte hjælpes op af de øvrige på båden.</t>
  </si>
  <si>
    <t>Efter 25 minutter blev skipperen bjærget af en dansk redningshelikopter og fløjet direkte til Odense Universitetshospital. Her blev han erklæret død ved ankomsten.</t>
  </si>
  <si>
    <t>Passageren, som sprang i vandet efter ham, blev sejlet til Flensborg Havn og efterfølgende transporteret til Flensborg Sygehus. Han er ifølge vagtchefen ikke i kritisk tilstand.</t>
  </si>
  <si>
    <t>De øvrige passagerer på båden er alle uskadte.</t>
  </si>
  <si>
    <t>Syd- og Sønderjyllands Politi har været i kontakt med Søfartsstyrelsen og Arbejdstilsynet. Sidstnævnte bliver dog ikke involveret i efterforskningen, da det var en privat sejlads.</t>
  </si>
  <si>
    <t>- Tysk politi har været ude for at tale med passageren, som også var i vandet. Vi betragter sagen som et uheld, siger Erik Lindholdt.</t>
  </si>
  <si>
    <t>Anmeldelsen om ulykken indløb klokken 12.31."</t>
  </si>
  <si>
    <t>10.3825516819257,55.4069337224734,"Non-fatal, 13/4-22, mand 30, Odense","Hjælpen var nær: Livløs ung mand blev reddet op fra havnebadets bund</t>
  </si>
  <si>
    <t xml:space="preserve">Onsdag morgen var der dramatik i havnebadet, men det endte heldigvis godt. </t>
  </si>
  <si>
    <t>Alle procedurer virkede, som de skulle, da et formentligt ildebefindende bragte en cirka 30-årig gæst i fare for at drukne i Odense Havnebad.</t>
  </si>
  <si>
    <t>13 apr. 2022 kl. 19:00</t>
  </si>
  <si>
    <t>Jesper Mads Eriksen jm@fyens.dk</t>
  </si>
  <si>
    <t>Alle procedurer virkede, som de skulle, da et formentligt ildebefindende bragte en cirka 30-årig gæst i fare for at drukne i Odense Havnebad. ODENSE: De, der var til stede, frygtede det værste, men det endte heldigvis godt, da en ung mand onsdag morgen blev fundet livløs i Odense Havnebad."</t>
  </si>
  <si>
    <t>11.6825887298872,56.4772981327231,"14/4-22, mand 55, Costa Rica","55-årig dansker mister livet i drukneulykke i Costa Rica</t>
  </si>
  <si>
    <t>Torsdag mistede en 55-årig dansk mand, der boede i Costa Rica, livet i en badeulykke</t>
  </si>
  <si>
    <t>En dansk mand mistede torsdag livet i en drukneulykke i Costa Rica.</t>
  </si>
  <si>
    <t>Det oplyser familien til Ritzau.</t>
  </si>
  <si>
    <t>- Familien er i chok og sorg samlet på tværs af oceaner, skriver familien.</t>
  </si>
  <si>
    <t>Den 55-årige mand var på badetur ved stranden på Costa Ricas caribiske kyst i området omkring strandbyen Puerto Viejo. Ulykken skete torsdag midt på eftermiddagen.</t>
  </si>
  <si>
    <t>Dagen efter om formiddagen blev han fundet tæt ved kysten.</t>
  </si>
  <si>
    <t>Danskeren havde boet i Costa Rica i omkring halvandet år."</t>
  </si>
  <si>
    <t>10.0097438984065,56.4647741367877,"17/4-22, mand 19, Randers","Tragisk ulykke i påsken</t>
  </si>
  <si>
    <t>En 19-årig mand har mistet livet i en drukneulykke i svømmehal</t>
  </si>
  <si>
    <t>Af Saad Ahmad</t>
  </si>
  <si>
    <t>En tragedie har fundet sted i påsken.</t>
  </si>
  <si>
    <t>For påskesøndag mistede en 19-årig mand livet i svømmehallen Water &amp; Welness i Randers.</t>
  </si>
  <si>
    <t>Det skriver Randers Amtsavis.</t>
  </si>
  <si>
    <t>Den unge mand var i svømmehallen med sin far, da han af en badegæst blev opdaget livløs på bunden af bassinet.</t>
  </si>
  <si>
    <t>Water &amp; Welness' livreddere havde trukket ham på land og begyndte straks at give hjerte-lungeredning.</t>
  </si>
  <si>
    <t>Den 19-årige mand havde stadig hjerterytme, men nogle timer senere blev han erklæret død på Regionshospitalet Randers.</t>
  </si>
  <si>
    <t>- Det er det værste, der kan ske sådan et sted som vores, siger Michael Steensgaard, direktør for Water &amp; Wellness, til Randers Amtsavis.</t>
  </si>
  <si>
    <t>Derudover siger direktøren, at livredderne havde gjort alt i deres magt for at redde den 19-årige.</t>
  </si>
  <si>
    <t>Det vides ikke, hvorfor den unge mand ikke blev spottet i tide. Michael Steensgaard fortæller, at flere øjenvidner havde lagt mærke til den 19-årige, som lå og dykkede.</t>
  </si>
  <si>
    <t>Men ingen havde bemærket, at han stoppede med at bevæge sig.</t>
  </si>
  <si>
    <t>Det er anden gang på under et halvt år, at en mand har mistet livet i Water &amp; Wellness.</t>
  </si>
  <si>
    <t>I november 2021 fik en 46-årig mand et ildbefindende i svømmeafdelingen af badelandet og mistede livet.</t>
  </si>
  <si>
    <t>For anden gang på under et halvt år har en mand mistet livet i Water &amp; Wellness: - Det er så tragisk, som det kan være</t>
  </si>
  <si>
    <t xml:space="preserve">Påskesøndag mistede en ung mand under ulykkelige forhold livet i det lokale vandland i Randers. </t>
  </si>
  <si>
    <t>Påskesøndag kort før middag blev en ambulance kaldt til Water &amp; Wellness Randers. I mellemtiden kæmpede badelandets livreddere for at redde en 19-årig mands liv. Men indsatsen var forgæves, og direktøren for det lokale vandland kan for anden gang på under et halvt år sørge over, at en badegæst har mistet livet.</t>
  </si>
  <si>
    <t>21 apr. 2022 kl. 14:20</t>
  </si>
  <si>
    <t>Randers: Påskedag klokken 11.38 modtog alarmcentralen et opkald fra Water &amp; Wellness i Randers. Få timer senere stod det klart, at en 19-årig mand havde mistet livet i svømmehallen.</t>
  </si>
  <si>
    <t>Vi skal ikke længere tilbage end til november, før det sidst skete. Dengang fik en 46-årig mand et ildebefindende i svømmeafdelingen af badelandet og mistede også livet.</t>
  </si>
  <si>
    <t>- Det er det værste, der kan ske sådan et sted som vores, siger Michael Steensgaard, direktør for Water &amp; Wellness til Randers Amtsavis.</t>
  </si>
  <si>
    <t>- Jeg fik opringningen klokken 12.17 i søndags. Jeg vidste godt, at den daglige leder ikke ringer til mig påskesøndag, medmindre noget er helt galt, fortæller han og fortsætter:</t>
  </si>
  <si>
    <t>- Jeg bad bare til, at det ikke var fatalt.</t>
  </si>
  <si>
    <t>Men det var det.</t>
  </si>
  <si>
    <t>En 19-årig mand var af en badegæst blevet opdaget tilsyneladende livløs på bunden af bassinet. Livredderne havde trukket ham på land og begyndt hjerte-lungeredning.</t>
  </si>
  <si>
    <t>Den unge mand havde stadig hjerterytme, men han trak ikke vejret, og da ambulancelægen nåede frem, fortsatte hun arbejdet med at holde luftvejene fri, mens hun lod livredderne fortsætte hjertelungeredningen.</t>
  </si>
  <si>
    <t>Ros til livredderne</t>
  </si>
  <si>
    <t>Den 19-årige, som var i Water &amp; Wellness med sin far, blev derefter kørt til Regionshospitalet Randers. Efter nogle timer kom lægen forbi Water &amp; Wellness igen. For den unge mand var erklæret død, men hun havde også noget mere at sige.</t>
  </si>
  <si>
    <t>- Hun brugte lang tid på at tale med livredderne og fortælle dem, at de havde gjort alt i deres magt for at redde ham, fortæller Michael Steensgaard.</t>
  </si>
  <si>
    <t>Der var fem livreddere på arbejde i vandland og svømmehal på påskesøndag. Og der var godt med gæster.</t>
  </si>
  <si>
    <t>Det er naturligvis svært præcist at sige, hvorfor den 19-årige ikke blev spottet i tide.</t>
  </si>
  <si>
    <t>Flere øjenvidner på stedet har, som Michael Steensgaard har forstået det, godt lagt mærke til den unge mand, som lå og dykkede. Men de har ikke bemærket, at han holdt op med at bevæge sig.</t>
  </si>
  <si>
    <t>- Som jeg er blevet oplyst og har forstået det, var den afdøde epileptiker, forklarer direktøren om det tragiske dødsfald.</t>
  </si>
  <si>
    <t>Krisepsykolog til badegæster</t>
  </si>
  <si>
    <t>Udover at sørge inderligt over tabet af den unge mands liv, er han også enormt ked af, hvis de to ulykker med så kort afstand giver folk en følelse af utryghed i badeland og svømmehal. Eller tror, at hans livreddere gør et dårligt stykke arbejde.</t>
  </si>
  <si>
    <t>- De fem livreddere bevæger sig rundt om bassinerne for at kunne se alle vinkler, og de har simpelthen ikke haft mulighed for at få øje på ham i tide, forklarer Michael Steensgaard, som sørgede for krisepsykolog til de ansatte og eventuelle øjenvidner.</t>
  </si>
  <si>
    <t>- Nogle badegæster havde også brug for at tale med krisepsykologen, fordi de havde det dårligt med, at de havde været i nærheden uden at gøre noget, fordi de troede, at han dykkede rundt, siger han.</t>
  </si>
  <si>
    <t>Han forklarer, at alle implicerede fra Water &amp; Wellness fredag vil samles til et evalueringsmøde for at se, om der var noget, man kunne have gjort bedre.</t>
  </si>
  <si>
    <t>- Det er så ulykkeligt, som det kan være. Men vi er det mandskab, vi skal være, forklarer Michael Steensgaard.</t>
  </si>
  <si>
    <t>Politi har afsluttet sagen</t>
  </si>
  <si>
    <t>- Jeg kan ikke forklare, hvorfor det sker to gange med så kort mellemrum. Jeg kan kun fortælle, at lægen sagde, at vi gjorde alt det rigtige, da vi fik ham op, siger direktøren, som mener, at han fik at vide, at den unge mand også inden ulykken havde dykket lidt rundt.</t>
  </si>
  <si>
    <t>Der er ingen, som ved præcis, hvor længe den 19-årige havde ligget i vandet uden at blive opdaget.</t>
  </si>
  <si>
    <t>- Nogle kunne sige, at der burde stå en livredder og kigge alle steder, men så vidt jeg ved, har meget få vandland og svømmehaller mere end fem på vagt ad gangen. Men det er jo bare så ulyksaligt. Jeg tror ikke på, at det ville have gjort en forskel, hvis der var flere. Der kunne jo også have siddet en med hjertestop i en sauna, uden at vi opdagede det, forklarer direktøren.</t>
  </si>
  <si>
    <t>Østjyllands Politi bekræfter drukneulykken. Deres undersøgelser er afsluttet.</t>
  </si>
  <si>
    <t>- Vores vurdering er, at det er en tragisk ulykke. Der er ikke grundlag for yderligere politimæssig efterforskning af sagen eller sigtelse af nogen, siger kommunikationsrådgiver Jakob Christensen fra Østjyllands Politi.</t>
  </si>
  <si>
    <t>Politiet ønsker ikke at udtale sig nærmere om dødsårsag eller eventuelle diagnoser hos den afdøde, men bekræfter, at der var tale om en 19-årig mand."</t>
  </si>
  <si>
    <t>9.86205922823715,55.8584184343961,"Non-fatal, 18/4-22, mand 18, Horsens","18/04/2022 KL. 07:50</t>
  </si>
  <si>
    <t>Myndighederne blev alarmeret kl. 02.04.</t>
  </si>
  <si>
    <t>En lokal mand hjalp den 18-årige. Foto: Mette Kjær</t>
  </si>
  <si>
    <t>SASCHA REIFFENSTEIN PETERSEN</t>
  </si>
  <si>
    <t>Natten til mandag kom en lokal mand gående ved Jenny Kammersgaardsvej i Horsens og fik øje på en person, der var faldet i vandet.</t>
  </si>
  <si>
    <t>»Den forbipasserende er så snarrådig, at han springer i vandet, hjælper ham ind til kajen og får ham op.Â«</t>
  </si>
  <si>
    <t>Det fortæller vagtchef ved Sydøstjyllands Politi Mads Flansmose.</t>
  </si>
  <si>
    <t>Inden han sprang i vandet for at redde den 18-årige, ringede den forbipasserende 112. Myndighederne blev alarmeret kl. 02.04 om den mulige drukneulykke, og da beredskabet nåede frem, var den 18-årige derfor allerede kommet op på land igen.</t>
  </si>
  <si>
    <t>Om den 18-årige faldt i vandet i forbindelse med en bytur, kan vagtchefen ikke komme nærmere ind på.</t>
  </si>
  <si>
    <t>Mads reddede 18-årig op fra havnebadet: - Han når lige at få fat i mine fingerspidser med den ene hånd</t>
  </si>
  <si>
    <t xml:space="preserve">Mads Daugbjerg Nielsen er taknemmelig over, at hans søvnløse nat med stor sandsynlighed er grunden til, at en 18-årig ung horsensianer kom op fra havnebassinet i god behold. </t>
  </si>
  <si>
    <t>31-årige Mads Daugbjerg Nielsen havde netop besluttet sig for at gå i seng, da han hørte noget puslen ved havnebassinet. Få minutter senere havde han reddet en 18-årig mand op fra det iskolde vand. - Det var rent held, siger han dagen derpå.</t>
  </si>
  <si>
    <t>18 apr. 2022 kl. 15:37</t>
  </si>
  <si>
    <t>Cecilie Thusing Nielsen cethn@jfmedier.dk"</t>
  </si>
  <si>
    <t>10.637566165921,54.8326998137671,"19/4-22, mand 88, Ristinge Havn","Tirsdag, 19. april 2022 - 21:53</t>
  </si>
  <si>
    <t>88-årig mand mister livet efter drukneulykke ved Langeland</t>
  </si>
  <si>
    <t>Journalist Ritzau</t>
  </si>
  <si>
    <t>En 88-årig mand har tirsdag mistet livet i en drukneulykke ved Langeland</t>
  </si>
  <si>
    <t>En ældre mand faldt i vandet i Ristinge Havn og blev derefter fløjet til Odense Universitetshospital, men det lykkedes ikke at redde hans liv</t>
  </si>
  <si>
    <t>En 88-årig mand er tirsdag aften død på Odense Universitetshospital, efter at han tidligere på dagen faldt i vandet i Ristinge Havn på Sydlangeland.</t>
  </si>
  <si>
    <t>Det oplyser Fyns Politi.</t>
  </si>
  <si>
    <t>Politi og redning fik klokken 17.16 en anmeldelse om, at en person var faldet i vandet i Ristinge Havn.</t>
  </si>
  <si>
    <t>- Man forsøger på stedet uden held at få ham op af vandet, fortæller politiets vagtchef Milan Seyfabad.</t>
  </si>
  <si>
    <t>- Det lykkes først, da redningsmandskabet når frem, og han bliver med helikopter fløjet til Odense Universitetshospital.</t>
  </si>
  <si>
    <t>Lægerne kunne dog ikke redde hans liv, og klokken 19.11 blev han erklæret død.</t>
  </si>
  <si>
    <t>Vagtchefen kan ikke sige, hvordan den ældre mand faldt i vandet, men afviser, at der skulle være sket noget kriminelt.</t>
  </si>
  <si>
    <t>Den 88-åriges pårørende er underrettet."</t>
  </si>
  <si>
    <t>10.668648463376,55.4532969082969,"24/4-22, mand, Kerteminde Havn","Forsvarets Døgnsrapport 24. april</t>
  </si>
  <si>
    <t>08.22. Marinehjemmeværnsfartøjet Hvidsted blev indsat i eftersøgningen af en person i vandet ved Kerteminde. Personen blev fundet af en dykker fra det lokale beredskab.</t>
  </si>
  <si>
    <t>Fyens.dk 11:17 opdateret</t>
  </si>
  <si>
    <t>Kerteminde: Mand fundet død i vandet ved havnen</t>
  </si>
  <si>
    <t>En mand er søndag morgen blevet fundet død i vandet ved havnen i Kerteminde.</t>
  </si>
  <si>
    <t>Det oplyser Steen Nyland, vagtchef ved Fyns Politi.</t>
  </si>
  <si>
    <t>- Vi har været med til at hente en person op af havnen, som blev konstateret død umiddelbart efter, fortæller han.</t>
  </si>
  <si>
    <t>Redningsaktionen fandt sted omkring klokken 08.15. Vagtchefen understreger, at der ikke er noget, der tyder på, at der er forgået en forbrydelse.</t>
  </si>
  <si>
    <t>Afdødes alder er ukendt for nuværende, men der er som nævnt tale om en mand. Vedkommendes pårørende er blevet underrettet.</t>
  </si>
  <si>
    <t>Ifølge vagtchefen har manden formentlig ikke befundet sig længe i vandet. Det er dog uklart, hvordan han endte i havnen."</t>
  </si>
  <si>
    <t>9.02357540336082,56.2156999146318,"30/4-22, mand 40, Sunds Sø","40-årig fundet død i vandet efter kajaktur i Sunds Sø</t>
  </si>
  <si>
    <t>2. maj. 2022, 09:51</t>
  </si>
  <si>
    <t>Venner blev urolige og slog alarm til politiet, da en 40-årig mand forsvandt under tur i kajak på stille vand.</t>
  </si>
  <si>
    <t>En 40-årig mand er omkommet i en drukneulykke på Sunds Sø i weekenden. Det skriver Herning Folkeblad mandag.</t>
  </si>
  <si>
    <t>Manden havde lånt en kajak og var roet ud på søen ved 20-tiden lørdag. Han blev fundet død i vandet natten til søndag.</t>
  </si>
  <si>
    <t>Den 40-årige, der var fra Vildbjerg, var på besøg hos venner i et sommerhus på nordsiden af Sunds Sø. Da han ikke var kommet tilbage fra sin tur i kajak efter et par timer, blev hans værter urolige, skriver Herning Folkeblad.</t>
  </si>
  <si>
    <t>Skete i stille vejr</t>
  </si>
  <si>
    <t>Vennerne slog alarm til politiet, der gik i gang med en eftersøgning. Flere hunde deltog også, og det var en af dem, der fik færten af manden.</t>
  </si>
  <si>
    <t>- Klokken 00.32 søndag begynder en af hundene at gø. Den svømmer ud i vandet, og hundeføreren vader efter hunden. I lyskeglen fra hans lygte kan han se, at der ligger noget i vandet, siger Bent Smedegaard, sekretariatsleder ved lokalpolitiet i Herning.</t>
  </si>
  <si>
    <t>- Det er den 40-årige, der ligger i vandet med ansigtet nedad i vandet 25 meter ude i søen, siger han videre til Herning Folkeblad.</t>
  </si>
  <si>
    <t>Den afdøde blev trukket op på land, hvor han modtog livgivende førstehjælp. Mandens liv stod dog ikke til at redde, og han blev erklæret død på stedet.</t>
  </si>
  <si>
    <t>Årsagen til drukneulykken er ikke kendt. Ifølge Herning Folkeblad var det stille vejr på Sunds Sø, da ulykken skete.</t>
  </si>
  <si>
    <t>De pårørende til den 40-årige mand er underrettet."</t>
  </si>
  <si>
    <t>12.5911315039638,55.679670389741,"7/5-22, kvinde 65, Nyhavn","Turist finder livløs kvinde i vandet ved Nyhavn</t>
  </si>
  <si>
    <t>Leveret af ritzau</t>
  </si>
  <si>
    <t>Der var tale om en ulykke og ikke en kriminel handling, da en kvinde tidligt lørdag morgen faldt i Nyhavn og mistede livet.</t>
  </si>
  <si>
    <t>Det slår Københavns Politi fast lørdag eftermiddag efter at have set videoovervågning fra området.</t>
  </si>
  <si>
    <t>- Man kan se, at hun kommer gående, og at der ikke er nogen omkring hende, da hun falder i vandet, fortæller den centrale efterforskningsleder Jens Skovbjerg.</t>
  </si>
  <si>
    <t>Til gengæld har politiet stadig ikke fundet ud af, hvem hun er. Hun var iført arbejdstøj og hvide neopren-handsker. Politiet vurderer, at hun er omkring 65 år.</t>
  </si>
  <si>
    <t>Det var en turist, der opdagede den livløse kvinde i vandet og slog alarm klokken 05.29.</t>
  </si>
  <si>
    <t>Politi, redning og brandvæsen blev sendt til Toldbodgade, hvor kvinden var blevet fundet. Men trods forsøg på genoplivning blev hun klokken 06.21 erklæret død.</t>
  </si>
  <si>
    <t>Kvinde fundet død i Nyhavn: Politiet behandler det som mistænkeligt</t>
  </si>
  <si>
    <t>af Palle Herløv</t>
  </si>
  <si>
    <t>En kvinde er fundet død i vandet ved Nyhavn i København, og Københavns Politi arbejder nu på at finde ud af, hvordan hun endte i vandet, og hvem hun er.</t>
  </si>
  <si>
    <t>Det skriver Ritzau.</t>
  </si>
  <si>
    <t>Politi, redningsarbejdere og brandvæsen blev sendt til Toldbodgade, hvor kvinden var blevet fundet, men alle forsøg på at genoplive hende mislykkedes, og klokken 06.21 blev hun erklæret død.</t>
  </si>
  <si>
    <t>- Der er ikke tegn på, at hun har været udsat for noget kriminelt, men vi ved ikke, hvordan hun er endt i vandet, så vi behandler sagen som et mistænkeligt dødsfald, fortæller politiets centrale efterforskningsleder Jens Skovbjerg.</t>
  </si>
  <si>
    <t>Ved 9.30-tiden er det endnu ikke lykkedes at identificere kvinden. Politiet vurderer, at hun er omkring 65 år, og hun var iført arbejdstøj og hvide neopren-handsker."</t>
  </si>
  <si>
    <t>10.6638274443549,56.2064933312458,"8/5-22, mand 76,  Ebeltoft","Ebeltoft: 76-årig stadig forsvundet</t>
  </si>
  <si>
    <t>Fra søndag eftermiddag og frem til en gang om aftenen ledte politiet efter en 76 - årig sejler ved Ebeltoft.</t>
  </si>
  <si>
    <t>Han er stadig ikke fundet, oplyser vagtchef hos Østjyllands Politi Chris Mose.</t>
  </si>
  <si>
    <t>Eftersøgning indstillet: Bådens 76-årige ejer er fortsat savnet</t>
  </si>
  <si>
    <t>Siden midt på eftermiddagen søndag har redningsfolk ledt efter en ældre sejler, hvis tomme båd gik på grund.</t>
  </si>
  <si>
    <t>08. maj 2022, kl. 16:44</t>
  </si>
  <si>
    <t>Opdateret: 08. maj 2022, kl. 20:45</t>
  </si>
  <si>
    <t>Emma Bjerg Nielsen, Journalist</t>
  </si>
  <si>
    <t>OPDATERING:</t>
  </si>
  <si>
    <t>Søndag klokken 20.36 har Østjyllands Politi skrevet på Twitter, at de netop har indstillet eftersøgning, og at det ikke har været muligt at finde savnede personer fra båden.</t>
  </si>
  <si>
    <t>Både Østjyllands Politi, Forsvarets søredningstjeneste og Østjyllands Brandvæsen har hele eftermiddagen og aftenen været til stede under en stor eftersøgning ved Ebeltoft Vig.</t>
  </si>
  <si>
    <t>Ifølge Forsvaret, som havde redningshelikopter i luften og skibe i vandet, søgte de efter personer i vandet, efter en sejlbåd uden personer ombord er stødt på grund. Det skriver de på Twitter.</t>
  </si>
  <si>
    <t>Hos Østjyllands Politi fortæller vagtchef Peter Hunniche, at båden var gået på grund omkring 100 meter fra land.</t>
  </si>
  <si>
    <t>- Vi kom i kontakt med en surfer, som vi bad om at sejle ud og kigge, om der var nogen i båden. Det var der ikke, fortæller vagtchefen til ritzau.</t>
  </si>
  <si>
    <t>Vil have offentlighedens hjælp</t>
  </si>
  <si>
    <t>Båden er efterfølgende blevet bjærget i land, og politiet har været i kontakt med familiemedlemmer til en mand, der ejer den.</t>
  </si>
  <si>
    <t>- De fortæller, at han skulle være ude og sejle, men han er ikke om bord i båden. Det er selvfølgelig muligt, at han selv er kommet i land, men det kan også være, at han er faldet i vandet, siger Peter Hunniche.</t>
  </si>
  <si>
    <t>I forbindelse med eftersøgningen opfordrede Østjyllands Politi sent søndag eftermiddag lystsejlere og gående i området til at deltage.</t>
  </si>
  <si>
    <t xml:space="preserve"> De fortæller, at han skulle være ude og sejle, men han er ikke om bord i båden.</t>
  </si>
  <si>
    <t>Peter Hunniche, vagtchef, Østjyllands Politi</t>
  </si>
  <si>
    <t>Søndag aften oplyser Østjyllands Politi på Twitter, at de har indstillet eftersøgningen, og at det ikke har været muligt at finde savnede personer fra båden.</t>
  </si>
  <si>
    <t>Bådens 76-årige mandlige ejer savnes fortsat og de pårørerende er underrettet. Derudover retter de en tak til alle frivillige, der hjalp med eftersøgningen.</t>
  </si>
  <si>
    <t>Ifølge Beredskabsstyrelsens Online Dataregistrerings- og Indberetningssystem (Odin) løb anmeldelsen ind søndag omkring klokken 15."</t>
  </si>
  <si>
    <t>9.82825442111182,57.0009197620973,"9/5-22, kvinde 5, Aalborg","Tårer og frustrationer, da femårige Fartun blev mindet ved børnehave</t>
  </si>
  <si>
    <t>Familie og venner fyldte parkeringspladsen foran børnehaven, hvor den femårige pige i mandags mistede livet</t>
  </si>
  <si>
    <t>Onsdag blev femårige Fartun mindet foran børnehaven og det sted, hvor hun menes at være klatret over hegnet. Foto: Henrik Bo</t>
  </si>
  <si>
    <t>FREJLEV:""Vores kære engel Fartun. Du blev pludselig taget fra os. Du fik et kort liv, men et liv fyldt med glæde, en glæde som vil bære os resten af vores liv, indtil vi ses igen.""</t>
  </si>
  <si>
    <t>Enhver forælders mareridt blev mandag formiddag til virkelighed, da femårige Fartuns liv alt for tidligt endte på tragisk vis. Pigen, der var autist, forsvandt fra specialbørnehaven Væksthuset i Frejlev og blev efter en kort eftersøgning fundet livløs i et regnvandsbassin på nabogrunden.</t>
  </si>
  <si>
    <t>Der var sorg over et liv, der endte alt for tidligt og frustration over endnu ikke at have fået klare svar. Foto: Henrik Bo</t>
  </si>
  <si>
    <t>Onsdag eftermiddag fyldte familie, venner og pårørende parkeringspladsen ved børnehaven for at ære Fartuns minde og lægge blomster foran det sted, hvor hun menes at være klatret over hegnet og stukket af. Små 200 mennesker var mødt op til ceremonien.</t>
  </si>
  <si>
    <t>- Hun var en lille og meget stille pige. Så det er næsten umuligt at forstå, hvordan det her skulle være sket, sagde familiens imam Mustafa Aden til Nordjyske, der var inviteret med til mindehøjtideligheden.</t>
  </si>
  <si>
    <t>Imam Mustafa Aden talte for forsamlingen, inden blomsterne blev lagt ved hegnet. Foto: Henrik Bo</t>
  </si>
  <si>
    <t>Bag tårer og blomster var der en tydelig frustration. Frustration over et liv, der sluttede alt for tidligt for pigen, der var nummer fem i en søskendeflok på seks. Og frustration over endnu ikke at have fået præcist svar på, hvad der var sket.</t>
  </si>
  <si>
    <t>- Det eneste, der kan give forældrene ro, er at få de de rigtige oplysninger, om hvad der er sket. Dem har de ikke fået endnu. Vi vil ikke fornærme nogen, men vi forlanger at få de rigtige oplysninger, lød det fra imamen, da han talte til forsamlingen.</t>
  </si>
  <si>
    <t>Tirsdag fortalte Aalborg Kommunes forvaltningschef for Børn og Unge, Susanne Nielsen, at man sammen med politiet arbejder på at afdække, hvad der skete før, under og efter ulykken.</t>
  </si>
  <si>
    <t>Indtil nu ligger det fast, at pigen blev fundet livløs i bassinet kl. 11.11 mandag formiddag, hvorefter der straks blev slået alarm. Selvom både hjerteløbere og redningsmandskab var hurtigt fremme, stod hendes liv ikke til at redde.</t>
  </si>
  <si>
    <t>Omkring 200 mødte op til ceremonien. Foto: Henrik Bo</t>
  </si>
  <si>
    <t>Politiet har tidligere understreget, at intet tyder på, at der er sket en forbrydelse, og at man arbejder ud fra en teori om, at pigen kravlede over et hegn i et af de få øjeblikke, hvor personalet ikke var opmærksomme på hende, og at hun derefter faldt i bassinet.</t>
  </si>
  <si>
    <t>Den femårige pige har været bragt til undersøgelse på Aarhus Universitetshospital. Hun forventes at blive begravet sidst på ugen.</t>
  </si>
  <si>
    <t>Femårig omkommet i drukneulykke</t>
  </si>
  <si>
    <t>9. maj. 2022, 15:54</t>
  </si>
  <si>
    <t>Specialbørnehaven Væksthuset, i Frejlev i Aalborg mandag den 9. maj 2022. Foto: Henning Bagger / Ritzau Scanpix</t>
  </si>
  <si>
    <t>af Pelle Lykkebo Mørk</t>
  </si>
  <si>
    <t>Politiet oplyser til TV 2, at ulykken er sket på en naboejendom til børnehaven.</t>
  </si>
  <si>
    <t>En pige på fem år er omkommet i en drukneulykke i Frejlev i Aalborg. Ulykken er sket i et bassin tæt ved hendes børnehave. Det oplyser Nordjyllands Politi i en pressemeddelse.</t>
  </si>
  <si>
    <t>Ifølge politikommissær Michael Olesen, der er den ansvarlige for politiets undersøgelse af sagen, var pigen kortvarigt forsvundet fra Specialbørnehaven Væksthuset, og i forbindelse med personalets eftersøgning fandt man pigen i bassinet.</t>
  </si>
  <si>
    <t>De pårørende er blevet underrettet, og politiet skal nu kortlægge de nærmere omstændigheder.</t>
  </si>
  <si>
    <t>- Der er tale om en dybt tragisk ulykke, og alle er meget chokerede. Vi er i øjeblikket i færd med at undersøge sagen og forløbet før, under og efter denne tragiske ulykke. Derfor kan vi ikke udtale os yderligere om sagen lige nu  -  der er både et hensyn at tage til de pårørende, efterforskningen og børnehavens børn og ansatte, udtaler politikommissær Michael Olesen i en pressemeddelelse.</t>
  </si>
  <si>
    <t>Kommunens kriseteam er rykket ud til børnehaven for at tage hånd om voksne og børn på stedet.</t>
  </si>
  <si>
    <t>Ifølge politiet er det omtalte bassin en betonfordybning, som ligger på naboejendommen. Det oplyser de til TV 2."</t>
  </si>
  <si>
    <t>11.6826808856341,56.4737888319247,"9/5-22, mand 60, Cypern","Mandag, 16. maj 2022 - 11:46</t>
  </si>
  <si>
    <t>Dansk topadvokat død under dykning på Cypern</t>
  </si>
  <si>
    <t>Journalist Line Frandsen</t>
  </si>
  <si>
    <t>Den danske topadvokat Jørgen Lykkegaard er død under en tragisk ulykke på Cypern.</t>
  </si>
  <si>
    <t>Den danske topadvokat Jørgen Lykkegaard har på tragisk vis mistet livet i en dykkerulykke på Cypern.</t>
  </si>
  <si>
    <t>Des fremgår af Njord Law Firms hjemmeside.</t>
  </si>
  <si>
    <t>Jørgen Lykkegaard blev kun 60 år.</t>
  </si>
  <si>
    <t>- Det er med stor sorg, at medarbejdere og ledelse i Njord Law Firm søndag modtog en chokerende meddelelse om, at vores afholdte og velrenommerede kollega, Jørgen Lykkegård, pludseligt er gået bort, skriver Njord Law Firm på deres hjemmeside.</t>
  </si>
  <si>
    <t>- Jørgen, en sund og sporty mand, blev kun 60 år. Jørgen døde af et hjertetilfælde ved slutningen af et dyk på Zenobia-vraget i Cypern, står der videre på hjemmesiden.</t>
  </si>
  <si>
    <t>Jørgen Lykkegaard blev cand.jur ved Aarhus Universitet i 1996. Samme sted skrev han i 2001 sin Ph.d.</t>
  </si>
  <si>
    <t>I 2004 blev han beskikket advokat og partner hos Advokatgruppen, og tre år senere blev han konstitueret landsdommer for Vestre Landsret.</t>
  </si>
  <si>
    <t>Jørgen Lykkegaard var en erfaren og ivrig dykker og havde dykket utallige gange.</t>
  </si>
  <si>
    <t xml:space="preserve">Desværre omkom han 9. maj under et dyk på Cypern. </t>
  </si>
  <si>
    <t>Jørgen Lykkegaard efterlader sig hustruen Gitte samt to børn."</t>
  </si>
  <si>
    <t>11.7234015624373,55.8129554121651,"5/7-22, kvinde 71, Isefjorden","ODSHERRED | 112</t>
  </si>
  <si>
    <t>Kvinde fundet livløs i vandet</t>
  </si>
  <si>
    <t>Foto: Peter Andersen</t>
  </si>
  <si>
    <t>Af Torben Andersen</t>
  </si>
  <si>
    <t>5. juli 2022, 13:13 | Opdateret 5. juli 2022, 13:22</t>
  </si>
  <si>
    <t>Mandag kl. 11.09 slog feriegæster alarm, efter at en person var fundet liggende livløs i vandet ikke langt fra strandbredden og i nærheden af en badebro ved Sandskredsvej.</t>
  </si>
  <si>
    <t>Inden politiets ankomst var personen reddet op på stranden, så ambulancepersonale sammen med personale fra en tilkaldt lægehelikopter fik livreddende førstehjælp, inden personen blev fløjet til Rigshospitalets traumecenter.</t>
  </si>
  <si>
    <t>I mellemtiden fik politiet personen identificeret som en 74-årig kvinde fra Nykøbing Sj., hvis liv ikke kunne reddes, og som derfor blev erklæret for afgået ved døden. De pårørende er blevet underrettet.</t>
  </si>
  <si>
    <t>Politiet undersøger nu dødsfaldet i et forsøg på at få afklaret omstændighederne nærmere omkring årsagen til, at hun lå livløs i vandet."</t>
  </si>
  <si>
    <t>11.6827686952498,56.4654548609932,"10/7-22, mand 55, Gullmarsfjorden, Sverige","Dansk mand død i dykkerulykke i Sverige</t>
  </si>
  <si>
    <t>Tre mænd var nede på 90 meters dybde, da det gik galt</t>
  </si>
  <si>
    <t>Af Cecilie Juul Dau</t>
  </si>
  <si>
    <t>En dansk mand er afgået ved døden i en dykkerulykke i Sverige.</t>
  </si>
  <si>
    <t>Det skriver flere svenske medier, herunder Expressen.</t>
  </si>
  <si>
    <t>Udenrigsministeriet bekræfter hændelsen overfor Ekstra Bladet.</t>
  </si>
  <si>
    <t>I en mail oplyser de:</t>
  </si>
  <si>
    <t>Udenrigsministeriet kan bekræfte, at en dansk statsborger er afgået ved døden i en dykkerulykke i Sverige. Udenrigsministeriet kan, af hensyn til tavshedspligten i personsager, ikke give yderligere oplysninger.'</t>
  </si>
  <si>
    <t>Ifølge det svenske medie er den danske mand 55 år.</t>
  </si>
  <si>
    <t>Kom ikke op til overfladen</t>
  </si>
  <si>
    <t>Ulykken skulle være sket søndag i Gullmarsfjorden i det sydvestlige Sverige.</t>
  </si>
  <si>
    <t>Ved 15-tiden fik det lokale politi en melding om, at en dykker manglede sine to venner. De tre mænd havde sammen været nede på 90 meters dybde, men to af dem var ikke kommet op til overfladen igen.</t>
  </si>
  <si>
    <t>Den danske mand blev efterfølgende fundet alvorligt kvæstet og blev senere erklæret død på hospitalet ifølge Expressen.</t>
  </si>
  <si>
    <t>Den anden dykker - som angiveligt er en 48-årig svensk mand - er stadig savnet.</t>
  </si>
  <si>
    <t>Expressen har talt med formanden for den danske dykkerklub, som den afdøde mand var medlem af.</t>
  </si>
  <si>
    <t>- Han var en fremragende dykker. Veluddannet og teknisk dygtig, fortæller formanden til det svenske medie, som også beskriver, at danskeren var 'meget venlig og respekteret overalt'.</t>
  </si>
  <si>
    <t>Politiet leder fortsat efter den savnede dykker.</t>
  </si>
  <si>
    <t>Stora mysteriet under ytan i Gullmarsfjorden</t>
  </si>
  <si>
    <t>UDDEVALLA</t>
  </si>
  <si>
    <t>Publicerad 12 jul 2022 kl 16.58, uppdaterad kl 18.12</t>
  </si>
  <si>
    <t>En dansk dykare avled och en svensk man saknas fortfarande.</t>
  </si>
  <si>
    <t>Det lockar dykarna till Gullmarsfjorden</t>
  </si>
  <si>
    <t>11.6829937589381,56.4632931940666,"10/7-22, kvinde 53, Mallorca","Jeanne Krogh Hinge er død efter en badeulykke på Mallorca. Hun blev 53 år</t>
  </si>
  <si>
    <t>53-årige Jeanne Krogh Hinge ved hjemmet på Mallorca. Arkivfoto: Lars Egelund</t>
  </si>
  <si>
    <t>For få år siden flyttede Jeanne Krogh og hendes mand Christian Hinge, der gennem 12 år drev tøjbutikken Hinges Hus, til Mallorca for at udleve deres drøm om sammen at skabe Hinges Hotel i turistbyen SÃ³ller. Nu har en ulykke brutalt afbrudt hendes livsbane.</t>
  </si>
  <si>
    <t>19 jul. 2022 kl. 13:17</t>
  </si>
  <si>
    <t>Poul Osmundsen polo@dbrs.dk</t>
  </si>
  <si>
    <t>DØDSFALD: 53-årige Jeanne Krogh Hinge er død efter en badeulykke på Mallorca, hvortil hun og hendes mand, Christian Hinge, flyttede for fem år siden.</t>
  </si>
  <si>
    <t>Jeanne Hinge efterlader sig sin mand, deres voksne fælles datter, Andrea, samt Frederik og Victor, Christians sønner fra et tidligere forhold.</t>
  </si>
  <si>
    <t>Jeanne Krogh Hinge blev født i 1969 i Silkeborg og gik i folkeskole i Engesvang.</t>
  </si>
  <si>
    <t>Hun blev samfundssproglig student fra Ikast Gymnasium, og blev uddannet som laborant i Aabenraa og Esbjerg. Derefter gik hun på idrætshøjskole i Aarhus, og blev uddannet som folkeskolelærer på Aarhus Dag- &amp; Aften Seminarium. Hun arbejdede i de følgende år som lærer i Aarhus, Barrit ved Juelsminde og i Hulvejens privatskole i Horsens.</t>
  </si>
  <si>
    <t>Selv føler jeg mig ikke specielt modig. Det, at have modet, betyder jo ikke, at man ikke godt kan være bange. Modet består nok snarere i, at man måske inderst inde er lidt bange, men gør det alligevel.</t>
  </si>
  <si>
    <t>JEANNE KROGH HINGE, 1969 - 2022</t>
  </si>
  <si>
    <t>Efter at have mødt Christian Hinge hjalp hun ham i 2002 med åbningen af hans Red/Green-forretning i V. Strandgade i Ringkøbing, og det endte med, at parret blev ""indvandrer-vestjyder"".</t>
  </si>
  <si>
    <t>Et par år efter købte de ""Lille Rosenborg"" i Torvegade, totalrenoverede den i 2004-2005 og opbyggede sammen Hinges Hus, en modeforretning, der opbyggede et fortjent ry for at sælge varer af høj kvalitet og for at yde top-service.</t>
  </si>
  <si>
    <t>Jeanne Krogh Hinge stod især for afdelingen for pigemode, og ansatte har tidligere over for Dagbladet kaldt hende en forbilledlig og principfast læremester med evne til at uddelegere opgaver og give ansvar fra sig, altid klar i mælet og med fokus på at sikre kunderne en god totaloplevelse.</t>
  </si>
  <si>
    <t>Under hendes opsyn blev modebutikkens dameafdeling kendt for sin spændende, farverige og til tider også utraditionelle smag, der tiltrak kunder fra et stort område.</t>
  </si>
  <si>
    <t>Jeanne og Christian Hinge solgte i 2016 deres forretning i Ringkøbing for at flytte til Mallorca. Arkivfoto: Jørgen Kirk</t>
  </si>
  <si>
    <t>Men hun og Christian havde en drøm om at prøve en helt anden tilværelse i et mere venligt klima end det vestjyske. De havde rejst meget, men blev ved med at vende tilbage til middelhavsøen Mallorca, hvor de havde forelsket sig i den lille by SÃ³ller.</t>
  </si>
  <si>
    <t>På en cykelferie på Mallorca opdagede Christian Hinge et historisk hus i centrum af Soller, og på en impuls købte han huset, velvidende, at det var stedet, hvor han og Jeanne kunne bygge deres drøm sammen. Her ville de indrette Hinges Hotel, et såkaldt ""hotel d'interior"" med vægt på indretningen.</t>
  </si>
  <si>
    <t>Til Dagbladet sagde Jeanne Hinge dengang: ""Jeg vil gerne skabe en anden hverdag med en anden arbejdsrytme, hvor der også er tid til et pusterum. Men det handler også om at blive kørt ud på glat is, hvor vi er tvunget til at finde nye måder at gøre tingene på"".</t>
  </si>
  <si>
    <t>Hotelprojektet på Mallorca krævede både tid og tålmodighed. Men det blev, som ægteparret havde drømt om. Arkivfoto: Lars Egelund</t>
  </si>
  <si>
    <t>Renoveringen af huset og indretningen til hotel stødte ind i en række udfordringer og tog længere tid end planlagt, men til sidst stod det hele færdigt og lignede netop den drøm, de havde haft.</t>
  </si>
  <si>
    <t>Mens renoveringsarbejdet stod på, havde Jeanne knoklet med at omdanne et gammelt stenhus højt oppe på en bjergskråning til privatbolig. Her holdt hun også af at gå lange vandreture og at pusle om parrets 125 oliventræer.</t>
  </si>
  <si>
    <t>I et interview i Dagbladet sagde hun: ""Mange har givet udtryk for, at vi er enormt modige, fordi vi er sprunget ud i noget helt nyt. Selv føler jeg mig ikke specielt modig. Det, at have modet, betyder jo ikke, at man ikke godt kan være bange. Modet består nok snarere i, at man måske inderst inde er lidt bange, men gør det alligevel"".</t>
  </si>
  <si>
    <t>I samme interview sagde Christian Hinge:  ""Vi får et andet liv et andet sted, som vi holder af. Det er da en chance at tage, men vi tror på, det bliver godt"".</t>
  </si>
  <si>
    <t>For Jeanne Krogh Hinges vedkommende sluttede drømmen alt for tidligt den dag for 10 dage siden, da hun - som utallige gange før - tog ned til stranden for at svømme en tur. En tur, der blev fatal.</t>
  </si>
  <si>
    <t>I et opslag på Facebook skriver Christian Hinge tirsdag:</t>
  </si>
  <si>
    <t>Kære alle.</t>
  </si>
  <si>
    <t>Hun er her ikke mere.</t>
  </si>
  <si>
    <t>Vi har mistet Jeanne.</t>
  </si>
  <si>
    <t>Alt hvad hun ville, var at svømme i det vidunderlige vand og springe fra klipperne, som vi så ofte før har gjort.</t>
  </si>
  <si>
    <t>Det er sort uheld, at havet den dag var i dårligt lune og trak hende ud og væk.</t>
  </si>
  <si>
    <t>Vi forstår ikke, at vi aldrig mere skal se hende eller høre hendes stemme.</t>
  </si>
  <si>
    <t>Vi forstår ikke rækkevidden af det, som er sket.</t>
  </si>
  <si>
    <t>Men det er sket.</t>
  </si>
  <si>
    <t>Vi tager endelig afsked med hende i dag kl 13.00</t>
  </si>
  <si>
    <t>Tak til alle som de sidste 10 dage har spurgt til Jeannes ve og vel."</t>
  </si>
  <si>
    <t>11.6832548530075,56.4713596084582,"12/5-22, mand 40, Kangaamiut, Grønland","Eftersøgning efter to savnede er indstillet</t>
  </si>
  <si>
    <t>Myndighederne har indstillet en større eftersøgning efter to personer, der 11. maj sejlede fra Itilleq mod Kangaamiut.</t>
  </si>
  <si>
    <t>Leiff Josefsen</t>
  </si>
  <si>
    <t>THOMAS MUNK VEIRUM</t>
  </si>
  <si>
    <t>Lørdag, 14. maj 2022 - 10:34</t>
  </si>
  <si>
    <t>Grønlands Politi og Arktisk Kommando har de seneste dage eftersøgt to personer i et større område mellem Sisimiut og Maniitsoq.</t>
  </si>
  <si>
    <t>De savnede er en 40-årig mand og en 37-årig kvinde, og eftersøgningen har desværre været forgæves og er blevet indstillet, oplyser politiet lørdag formiddag.</t>
  </si>
  <si>
    <t>- Et større område mellem Sisimiut og Maniitsoq er blevet afsøgt med Politiets fartøj ILIK, Arktisk Kommandos skibe Ejnar Mikkelsen og Triton, samt af Air Greenlands SAR helikopter EC225.</t>
  </si>
  <si>
    <t>- Pårørende til de savnede er blevet underrettet om indstillingen af eftersøgningen. Politiet i Grønland og Arktisk Kommando vil gerne sige tak til borgere der af egen initiativ har været med til at søge efter de savnede, skriver politikommissær Gideon Quist i en pressemeddelelse.</t>
  </si>
  <si>
    <t>De to savnede personer sejlede fra Itilleq mod Kangaamiut 11. maj om aftenen klokken cirka 23.50.</t>
  </si>
  <si>
    <t xml:space="preserve">Politiet fik anmeldelse om, at de var savnet dagen efter klokken 10.05 og har siden arbejdet med sagen. </t>
  </si>
  <si>
    <t>Politiet eftersøger jolle med to personer</t>
  </si>
  <si>
    <t>En jolle med to personer, der er sejlet fra bygden Itilleq til Kangaamiut onsdag, eftersøges af politiet. Jollen med de to ombordværende personer nåede aldrig til Kangaamiut.</t>
  </si>
  <si>
    <t>Grønlands Politi, Arktisk Kommando og Air Greenlands SAR-beredskab eftersøger denne type jolle mellem Itilleq og Kangaamiut. Der et to ombordværende personer.Grønlands Politi</t>
  </si>
  <si>
    <t>KASSAALUK KRISTENSEN</t>
  </si>
  <si>
    <t>Fredag, 13. maj 2022 - 12:23</t>
  </si>
  <si>
    <t>Grønlands Politi har igangsat en eftersøgning af en jolle med to ombordværende personer mellem Itilleq og Kangaamiut fredag formiddag. Eftersøgningen har været i gang siden torsdag.</t>
  </si>
  <si>
    <t>Jollen sejlede ud fra bygden Itilleq onsdag den 11. maj omkring klokken 23.50 i sydlig retning mod Kangaamiut. Ombord i båden var en 40-årig mand og en 37-årig kvinde.</t>
  </si>
  <si>
    <t>Jollen nåede aldrig til Kangaamiut, og pårørende har anmeldt jollen og de to personer som savnet til politiet torsdag morgen, da de to personer ikke havde givet lyd fra sig til deres familie.</t>
  </si>
  <si>
    <t>Grønlands Politi modtog anmeldelsen omkring klokken 10.00 torsdag.</t>
  </si>
  <si>
    <t>- Der søges efter en hvid jolle på 17 fod, med sort bund og hardtop. Jollen har en 100 HK Suzuki påhængsmotor, lyder beskrivelsen af jollen.</t>
  </si>
  <si>
    <t>Eftersøgning med skib og helikopter</t>
  </si>
  <si>
    <t>Grønlands Politi får assistance fra Arktisk Kommando, hvor inspektionsskibet Ejnar Mikkelsen har afsøgt det udenskærs område af kysten. Air Greenlands SAR helikopter har ligeledes været indsat i går og har afsøgt området.</t>
  </si>
  <si>
    <t>Politiets fartøj Ilik har i går afsøgt kyststrækningen mellem Itilleq og Kangaamiut.</t>
  </si>
  <si>
    <t>Alle instanser fortsætter eftersøgningen i dag, oplyser politiet.</t>
  </si>
  <si>
    <t>- Eftersøgningen af båden fortsætter i dag, hvor også borgere fra Itilleq med to både har tilsluttet sig eftersøgningen, oplyser politiet."</t>
  </si>
  <si>
    <t>11.6831032268266,56.4688071880022,"12/5-22, kvinde 37, Kangaamiut, Grønland","Eftersøgning efter to savnede er indstillet</t>
  </si>
  <si>
    <t xml:space="preserve">8.89618907615901,55.9748326301652,"20/5-22, mand 77, Skjern Å","Skarrild </t>
  </si>
  <si>
    <t>Kibæk</t>
  </si>
  <si>
    <t>77-årig mand fundet død i Skjern Å ved Skarrild</t>
  </si>
  <si>
    <t>Udgivet:20. maj 2022, 14.16</t>
  </si>
  <si>
    <t>SKARRILD En mand er fredag eftermiddag fundet død i Skjern Å ved Skarrild.</t>
  </si>
  <si>
    <t>Der er tale om en 77-årig mand fra lokalområdet, oplyser vagtchef Jesper Brøndum fra Midt- og Vestjyllands Politi.</t>
  </si>
  <si>
    <t>Politiet fik meldingen om en mulig drukneulykke klokken 12.20, hvor et par lystfiskere så noget, som lignende en dukke eller lignende, i vandet.</t>
  </si>
  <si>
    <t>Ambulance, politi og mandskab fra Brand &amp; Redning Midtvest blev sendt til åen.</t>
  </si>
  <si>
    <t>- De to reddere går ud i åen og bjærger en livløs person. Der er en lægehelikopter i området, så der kommer hurtigt en læge frem, siger vagtchefen.</t>
  </si>
  <si>
    <t>Lægen kunne kort tid efter erklære manden død på stedet, og vurderingen er, at den 77-årige mand har ligget mindre end 24 timer i vandet.</t>
  </si>
  <si>
    <t>Den afdøde har ikke været meldt savnet, oplyser politiet.</t>
  </si>
  <si>
    <t>- Umiddelbart er der ikke noget mistænkeligt ved dødsfaldet, men der vil blive holdt ligsyn, siger Jesper Brøndum.</t>
  </si>
  <si>
    <t>De pårørende til afdøde er underrettet.</t>
  </si>
  <si>
    <t>Druknet person fundet i Skjern å</t>
  </si>
  <si>
    <t>En person er fredag formiddag blevet fundet død i Skjern å. Intet tyder på, at der er tale om en forbrydelse</t>
  </si>
  <si>
    <t>Politi og redningsmandskab har fredag formiddag været til stede ved Skjern å, hvor en person er blevet fundet død.</t>
  </si>
  <si>
    <t>Det bekræfter Midt- og Vestjyllands Politi over for Ekstra Bladet.</t>
  </si>
  <si>
    <t>Vagtchef Jesper Brøndum fortæller, at anmeldelsen indløb 12.20.</t>
  </si>
  <si>
    <t>- En lystfisker, der befinder sig ved Sønder Ommevej, ringer 112 og siger, at der ligger noget, der ligner en dukke, i vandet. Han synes ikke, at det ligner et menneske, man vi sender en patrulje og en ambulance derned, fortæller vagtchefen.</t>
  </si>
  <si>
    <t>Da ambulancen nåede frem gik redderne ud i vandet og kunne her konstatere, at der var tale om en død person.</t>
  </si>
  <si>
    <t>- Vi har været til stede med patruljer og indsatsleder, men det ser ikke umiddelbart ud til, at der er sket en forbrydelse, siger Jesper Brøndum.</t>
  </si>
  <si>
    <t>Den afdøde er blevet identificeret, og de pårørende er blevet underrettet.</t>
  </si>
  <si>
    <t>Vagtchefen oplyser, at de ikke længere er på stedet. Den afdøde er kørt til kapellet, og man afventer nu et nærmere ligsyn."</t>
  </si>
  <si>
    <t>10.2002732448125,55.4342061664701,"21/5-22, mand 23, Langesø","NORDFYN</t>
  </si>
  <si>
    <t>Forsvandt i sø lørdag: Nu er 23-årig mand endelig fundet</t>
  </si>
  <si>
    <t>Søværnets dykkere hjalp søndag med at lede efter den 23-årige mand, som lørdag forsvandt i Langesø. Foto: presse-fotos.dk</t>
  </si>
  <si>
    <t>22 maj 2022 kl. 18:49</t>
  </si>
  <si>
    <t>Langesø: Søndag aften klokken 18.30 kunne Fyns Politi endelig melde, at der var fundet en ung mand i Langesø. Manden blev fundet død.</t>
  </si>
  <si>
    <t>Søværnets dykkertjeneste hjalp søndagen igennem politiets hunde med at lede i søen, efter at den 23-årige mand lørdag eftermiddag forsvandt.</t>
  </si>
  <si>
    <t>Manden blev fundet omkring klokken 18.</t>
  </si>
  <si>
    <t>Politiet fik anmeldelsen, da en kammerat til den 23-årige kontaktede politiet. De to mænd skulle sammen have været på fisketur, da deres lille båd drev fra dem og ud på søen.</t>
  </si>
  <si>
    <t>- Den ene synes så godt, at han kan svømme ud og hente båden. Men da han når ud på midten af søen, forsvinder han fra overfladen, sagde Steen Nyland lørdag aften.</t>
  </si>
  <si>
    <t>Politiet måtte efter tre timer indstille eftersøgningen, da der ikke var mere ilt tilbage i dykkernes flasker, og det blev vurderet, at der ikke var nogen chance for at finde den 23-årige mand i live. Søgningen blev genoptaget søndag formiddag, og søndag aften gav de mange timers arbejde så endelig pote.</t>
  </si>
  <si>
    <t>Ung mand fundet død i sø</t>
  </si>
  <si>
    <t>Dykkere har søndag aften fundet liget af en ung mand, der lørdag forsvandt i søen</t>
  </si>
  <si>
    <t>Politiet opgav lørdag efter tre timers søgen at finde den unge mand i live.</t>
  </si>
  <si>
    <t>Liget af en rumænsk mand i 20'erne er søndag omkring klokken 18 blevet fundet af dykkere i Langesø ved Langesø Slot vest for Odense.</t>
  </si>
  <si>
    <t>- Vi har fundet manden ret tæt på, hvor man mener, at han forsvandt. Så det lader ikke til, at han er drevet. Nu vil vi bjærge ham, og så skal der være retslægeligt ligsyn i morgen, siger Steen Nyland, vagtchef ved Fyns Politi.</t>
  </si>
  <si>
    <t>Politiet fik til opgaven hjælp af to vandsøgerhunde og dykkere fra Søværnet. Den unge mand var på vej ud at fiske med en kammerat, da deres jolle drev fra dem ud på søen, hvorefter den nu omkomne svømmede efter.</t>
  </si>
  <si>
    <t>Da han nåede cirka midt ud på søen, forsvandt han ifølge sin kammerat på bredden pludselig fra overfladen. Herefter ringede kammeraten 1-1-2.</t>
  </si>
  <si>
    <t>Politiet opgav lørdag efter tre timers søgen at finde den unge mand i live. Foto: Frants Johannesen/Local Eyes</t>
  </si>
  <si>
    <t>Man vil nu forsøge at finde ud af, hvad der førte til, at den unge mand omkom.</t>
  </si>
  <si>
    <t>- Der skal først være et retslægeligt ligsyn og formentlig senere en obduktion, som måske vil kunne kaste lys over, hvorfor han pludselig forsvinder. Hvis man ikke ved ligsynet kan fastslå dødsårsagen og dødsmåden, kan man vælge at gå skridtet videre og obducere.</t>
  </si>
  <si>
    <t>- Men det er der ikke truffet beslutning om på nuværende tidspunkt, siger Steen Nyland.</t>
  </si>
  <si>
    <t>Den unge mands pårørende er underrettet.</t>
  </si>
  <si>
    <t>Politi opgiver søgen efter ung mand i sø</t>
  </si>
  <si>
    <t>En yngre mand er omkommet i Langesø vest for Odense, efter han forsøgte at svømme ud til en båd, der var drevet fra ham, oplyser politiet</t>
  </si>
  <si>
    <t>En mand først i 20'erne er ifølge politiet omkommet i Langesø ved Langesø Slot vest for Odense.</t>
  </si>
  <si>
    <t>Den unge mand var på vej ud at fiske med en kammerat, da båden drev fra dem.</t>
  </si>
  <si>
    <t>- Bag ved slottet har man sat en mindre jolle i vandet og i forbindelse med det, smutter den fra de to mænd. Så svømmer den ene af de to mænd ud for at hente den, men da han når ud cirka på midten, så forsvinder han fra overfladen, siger Steen Nyland, vagtchef ved Fyns Politi.</t>
  </si>
  <si>
    <t>Politiet fik anmeldelsen klokken 16.34, og søgte herefter med dykkere i søen. Hen ad aftenen har man dog valgt at indstillede eftersøgningen.</t>
  </si>
  <si>
    <t>- Vi indstillede eftersøgningen efter ham klokken 19.10, og han gik under cirka 16.30. Så er tidsperspektivet sådan, at alt håb er ophørt, siger Steen Nyland.</t>
  </si>
  <si>
    <t>De pårørende er underrettet, og politiet vil på et andet tidspunkt iværksætte en ny eftersøgning for at finde den unge mand. Hvad der førte til, at han pludselig ikke kunne holde sig oven vande er uvist.</t>
  </si>
  <si>
    <t>Der er ikke umiddelbart forhold ved søen, som gør den særligt svær at svømme i, fortæller vagtchefen videre.</t>
  </si>
  <si>
    <t>- Der er meget lidt strøm, og søen er forholdsvis smal og lang, siger Steen Nyland.</t>
  </si>
  <si>
    <t>Det var den unge mands kammerat, der ringede 1-1-2.</t>
  </si>
  <si>
    <t>NORDFYN</t>
  </si>
  <si>
    <t>Beredskabet måtte opgive søgningen: Mand svømmede ud på midten af sø og forsvandt fra overfladen</t>
  </si>
  <si>
    <t>Redningsmandskab ledte lørdag eftermiddag og aften efter en mand i Langesø. Foto: Local Eyes</t>
  </si>
  <si>
    <t>21 maj 2022 kl. 17:17</t>
  </si>
  <si>
    <t>Langesø: Politiet søgte lørdag eftermiddag og aften efter en person ved Langesø. Det oplyste vagtchef Steen Nyland fra Fyns Politi.</t>
  </si>
  <si>
    <t>- Vi er til stede derude og leder, og der er en dykker i vandet, sagde vagtchefen cirka en halv time efter anmeldelsestidspunktet klokken 16.34.</t>
  </si>
  <si>
    <t>Politiet fik anmeldelsen, da en kammerat til den unge mand, som politiet ledte efter, kontaktede politiet.</t>
  </si>
  <si>
    <t>- Vi er ret sikre på, at der er en person i vandet derude. Men vi kan ikke se ham i overfladen, lød det fra Steen Nyland.</t>
  </si>
  <si>
    <t>Den savnede person skulle på fisketur med sin ven, da de ville sejle ud vest for Langesø Slot i den sydlige ende af søen. Da deres lille båd blev sat i vandet, drev den fra dem.</t>
  </si>
  <si>
    <t>- Den ene synes så godt, at han kan svømme ud og hente båden. Men da han når ud på midten af søen, forsvinder han fra overfladen, siger Steen Nyland.</t>
  </si>
  <si>
    <t>Efter godt tre timer på stedet oplyste vagtchefen, at eftersøgningen var blevet indstillet.</t>
  </si>
  <si>
    <t>- Vi leder, så længe dykkerne har luft i flaskerne, og så indstiller vi. Så er tidsperspektivet sådan, at der ikke er nogen chance for, at han er i live, sagde Steen Nyland kort tid forinden.</t>
  </si>
  <si>
    <t>Den unge mand skal naturligvis fortsat findes, men det blev altså ikke lørdag aften.</t>
  </si>
  <si>
    <t>Politi søger efter ung mand i sø</t>
  </si>
  <si>
    <t>En yngre mand er savnet i Langesø vest for Odense, efter han forsøgte at svømme ud til en båd, der var drevet fra ham</t>
  </si>
  <si>
    <t>Dykkere søger lørdag aften efter en mand først i 20'erne, der tidligere på aftenen forsvandt, da han svømmede i Langesø ved Langesø Slot vest for Odense.</t>
  </si>
  <si>
    <t>- Bag ved slottet har man sat en mindre jolle i vandet og i forbindelse med det, smutter den fra de to mænd. Så svømmer den ene af de to mænd ud for at hente den, men da han når ud cirka på midten, så forsvinder han fra overfladen.</t>
  </si>
  <si>
    <t>- Så vi er derude med beredskabet og har dykkere i vandet for at lede efter ham, siger Steen Nyland, vagtchef ved Fyns Politi.</t>
  </si>
  <si>
    <t>- Der er meget lidt strøm, og søen er forholdsvis smal og lang, siger han.</t>
  </si>
  <si>
    <t>Den savnede var på vej ud i båden med en anden mand, og sidstnævnte er ifølge vagtchefen 'dybt rystet' over hændelsen. Det var ham, der ringede 1-1-2 og anmeldte den unge mands forsvinden klokken 16.34."</t>
  </si>
  <si>
    <t>9.91749471638927,57.0533768823791,"20/5-22, mand, Limfjorden","Død mand fundet i Limfjorden - nu er han identificeret</t>
  </si>
  <si>
    <t>En mand blev fredag formiddag fundet druknet i Limfjorden. Han er nu identificeret og de pårørende er underrettet.</t>
  </si>
  <si>
    <t>20. maj 2022, kl. 10:30</t>
  </si>
  <si>
    <t>Opdateret: 20. maj 2022, kl. 18:25</t>
  </si>
  <si>
    <t>Mie Leonora Heiberg</t>
  </si>
  <si>
    <t>Onlineredaktør</t>
  </si>
  <si>
    <t>Politi og ambulance var fredag formiddag til stede ved Limfjordsbroen i Aalborg. Her blev en dødfunden person hevet op af vandet.</t>
  </si>
  <si>
    <t>- Vi har fundet en drunket mand, oplyser vagtchefen ved Nordjyllands Politi, politikommissær Torben Larsen.</t>
  </si>
  <si>
    <t>Politiet fik anmeldelsen, da klokken var lidt over 10 fra en forbipasserende, der havde set en person ligge med ansigtet nede i vandet ved restaurantskibet Princes Juliana.</t>
  </si>
  <si>
    <t>Politiet rykkede ud med beredskab og ambulance og fik hevet manden op. Kort efter erklærede ambulancelancelægen ham død.</t>
  </si>
  <si>
    <t>Er nu identificeret</t>
  </si>
  <si>
    <t>Manden havde ikke papirer eller id på sig, så politiet kunne ikke fastlå hans identitet med det samme. Derfor udsendte de et signalement i håb om at få hjælp fra offentligheden.</t>
  </si>
  <si>
    <t>Fredag aften kunne politiet oplyse på Twitter, at manden er identificeret, og at de pårørende er underrettet.</t>
  </si>
  <si>
    <t>Tyder ikke på kriminel handling</t>
  </si>
  <si>
    <t>Torben Larsen har ikke noget bud på, hvor længe manden har ligget i fjorden. Der skal nu foretages et ligsyn, så politiet kan fatslå dødsårsagen.</t>
  </si>
  <si>
    <t>- Men der er umiddelbart ikke noget, der tyder på en kriminel handling, siger politikommissæren.</t>
  </si>
  <si>
    <t>Har du oplysninger i sagen, bedes du kontakte Nordjyllands Politi på telefon 114.</t>
  </si>
  <si>
    <t>Forsvaret,  Døgnrapport</t>
  </si>
  <si>
    <t>Døgnrapporten 23-05-2022Eftersøgning og redning 20. maj</t>
  </si>
  <si>
    <t>10.03. Politiet og beredskabet blev indsat efter melding om observation af en person i vandet i Limfjorden. Myndighederne bjærgede en afdød person"</t>
  </si>
  <si>
    <t>12.5345035785167,55.7337923281007,"17/9-22, kvinde 73, Dyssegård","17. sep. 2022 - 15:47 | Opdateret 17. sep. 2022 - 16:49</t>
  </si>
  <si>
    <t>Politi og redning massivt til stede ved Dyssegård. Foto: Michael Thomsen/Byrd</t>
  </si>
  <si>
    <t>KATJA MEJBORN</t>
  </si>
  <si>
    <t>En 73-årig kvinde er lørdag eftermiddag fundet død i en å i Gentofte-bydelen Dyssegård.</t>
  </si>
  <si>
    <t>Politiet modtog klokken 15.26 en anmeldelse om drukneulykken.</t>
  </si>
  <si>
    <t>Her havde en forbipasserende løber slået alarm efter at have set en livløs person ligge i vandløbet.</t>
  </si>
  <si>
    <t>Straks rykkede politi og redning ud, men det stod altså klart, at kvindens liv ikke stod til at redde.</t>
  </si>
  <si>
    <t>Seneste melding er, at politiet atter har forladt området.</t>
  </si>
  <si>
    <t>En obduktion skal nu konkludere, hvad der førte til kvindens død.</t>
  </si>
  <si>
    <t>For nuværende er det altså ikke politiets mistanke, at der ligger noget kriminelt bag."</t>
  </si>
  <si>
    <t>14.6946590284392,55.0988067286064,"27/5-22, mand 77, Rønne Havn","Mand fundet død i Rønne Havn</t>
  </si>
  <si>
    <t>Foto: TV 2/Bornholm</t>
  </si>
  <si>
    <t>En ældre mand er her til morgen fundet ved Øernes Kaj i Rønne.</t>
  </si>
  <si>
    <t>Af: Rasmus Jensen</t>
  </si>
  <si>
    <t>En ældre mand fra Rønne er fundet ved Øernes Kaj i Rønne. Det skriver Bornholms Politi på Twitter.</t>
  </si>
  <si>
    <t>Manden blev fundet omkring 9-tiden fredag formiddag.</t>
  </si>
  <si>
    <t>Manden er omkommet, og de pårørende er underrettet. Ifølge Bornholms Politi er manden født i 1945.</t>
  </si>
  <si>
    <t>Bornholms Politi fortæller til TV 2/Bornholm, at man ikke mistænker, at der er sket en forbrydelse.</t>
  </si>
  <si>
    <t>- En patrulje er til stede. Det er endnu ikke klarlagt, hvad der ligger forud for, at manden blev fundet i vandet, fortæller Karoline Keller, der er kommunikationsmedarbejder hos Bornholms Politi.</t>
  </si>
  <si>
    <t>Bornholms Brandvæsen blev også kaldt ud til hændelsen.</t>
  </si>
  <si>
    <t>- Vi ankom ved 9-tiden, og efter en halv time havde vi fået manden op på kajen. Efterfølgende kørte vi derfra og overlod sagen til politiet, fortæller Gert Olsen, der er vagthavende hos Bornholms Brandvæsen.</t>
  </si>
  <si>
    <t>Mand fundet død i Rønne Havn</t>
  </si>
  <si>
    <t>27. MAJ 2022 10:25</t>
  </si>
  <si>
    <t>Torben Østergaard Møller</t>
  </si>
  <si>
    <t>En ældre mand fra Rønne er fredag morgen fundet død ved Øernes Kaj i Rønne Havn.</t>
  </si>
  <si>
    <t>De pårørende er underrettet. Det oplyser Bornholms Politi.</t>
  </si>
  <si>
    <t>Der er ikke mistanke om en forbrydelse.</t>
  </si>
  <si>
    <t>Indsatsleder ved Bornholms Brandvæsen Gert Olsen oplyser, at der ved ni-tiden indløb en besked om, at en livløs person var blevet opdaget i vandet.</t>
  </si>
  <si>
    <t xml:space="preserve"> -  Vi kørte derned med vores redningskøretøjer og hjalp med at få personen op af vandet. Vedkommende er blevet kørt til Bornholms Hospital, siger han."</t>
  </si>
  <si>
    <t>8.22331617369242,56.7020854849126,"29/5-22, mand 51, Thyborøn Havn","Mand fundet død i havn</t>
  </si>
  <si>
    <t>Natten til søndag faldt en mand i havnen ved Thyborøn. Han er nu fundet død</t>
  </si>
  <si>
    <t>En mand er faldet i havnen ved Thyborøn. Arkivfoto: Finn Frandsen/Polfoto</t>
  </si>
  <si>
    <t>En mand, som natten til søndag faldt i havnen ved Thyborøn, er nu fundet død.</t>
  </si>
  <si>
    <t>Han faldt i havnebassinet, da han ville gå ud på et skib ved kajkanten.</t>
  </si>
  <si>
    <t>Søndag aften klokken 20.28 blev manden fundet ved en mole ikke langt fra, hvor han faldt i, fortæller vagtchef ved Midt- og Vestjyllands Politi, Jens Claumarch til Ekstra Bladet.</t>
  </si>
  <si>
    <t>Politiet mener ikke, der er foregået noget kriminelt, men et ligsyn skal nu bekræfte den endelige dødsårsag.</t>
  </si>
  <si>
    <t>Ud fra mandens søfartsbog har politiet oplysninger om, at han er 51 år og fra Filipinerne.</t>
  </si>
  <si>
    <t>Han arbejdede på et skib, der lå ved havnen i Thyborøn.</t>
  </si>
  <si>
    <t>Videoovervågning viser, at manden faldt i vandet, da han forsøgte at gå ombord på skibet.</t>
  </si>
  <si>
    <t>Det var mandens kammerater, der lidt før klokken 14 søndag eftermiddag meldte manden savnet.</t>
  </si>
  <si>
    <t>Politiet oplyser, at mandens pårørende vil blive orienteret om dødsfaldet af Udenrigsministeriet.</t>
  </si>
  <si>
    <t>Politiet leder efter savnet person i vandet: Overvågning viser mand falde i havnen</t>
  </si>
  <si>
    <t>29 maj 2022 kl. 14:54</t>
  </si>
  <si>
    <t>Jonas Dalbøge jonda@jfmedier.dk</t>
  </si>
  <si>
    <t>Thyborøn: Midt- og Vestjyllands Politi leder lige nu efter en forsvunden sømand i vandet ved havnen i Thyborøn.</t>
  </si>
  <si>
    <t>Det fortæller vagtchef ved politiet, Jens Claumarch.</t>
  </si>
  <si>
    <t>- Nogle søfolk henvendte sig til os i dag omkring klokken 13.50 og fortalte, at de savnede deres kammarat, fortæller Jens Claumarch.</t>
  </si>
  <si>
    <t>Herefter tog politiet kontakt til havnefogeden, som via overvågning kunne se, at en person faldt i vandet ved havnebassinet omkring klokken 03 natten til søndag.</t>
  </si>
  <si>
    <t>- Vi skal muligvis have en drone i luften for at finde ham. Det kommer an på, hvor meget det blæser, siger Jens Claumarch, som også oplyser, at der er så stærk en strøm i havnebassinet, at manden muligvis er drevet til havs.</t>
  </si>
  <si>
    <t>Det vides ikke, hvorfor manden faldt i vandet, og hans identitet er politiet heller ikke bekendt med på nuværende tidspunkt.</t>
  </si>
  <si>
    <t>Jens Claumarch kan på nuværende tidspunkt ikke svare på, om manden var på arbejde, da han faldt i vandet."</t>
  </si>
  <si>
    <t>12.681785448281,55.6227067710792,"29/5-22, mand, Kastrup","Kajakroere finder livløs mand i vandet ud for Kastrup</t>
  </si>
  <si>
    <t>Af Olivia Høj</t>
  </si>
  <si>
    <t>To kajakroere fandt søndag formiddag en livløs mand i vandet ud for Kastrup Digevej.</t>
  </si>
  <si>
    <t>Det oplyser Københavns Politi, der blev alarmeret klokken 11.15, til Ritzau.</t>
  </si>
  <si>
    <t>Det lykkedes en redningsbåd fra Københavns Lufthavn at komme ud til manden og få ham bragt i land. Her stod en ambulance og en akutlæge klar til at yde førstehjælp.</t>
  </si>
  <si>
    <t>- Han bliver kørt til Rigshospitalet med eskorte, men hans liv står ikke til at redde, og klokken 12.16 bliver han erklæret død, siger Dyre Sønnicksen til Ritzau.</t>
  </si>
  <si>
    <t>Mandens cykel blev fundet på Kastrup Digevej, men politiet ved søndag eftermiddag ikke, hvordan han er havnet i vandet. Alt tyder dog på, det er en ulykke.</t>
  </si>
  <si>
    <t>Den afdøde er ved 13-tiden endnu ikke identificeret med sikkerhed."</t>
  </si>
  <si>
    <t>10.9181930177564,56.378839216583,"1/6-22, kvinde ca. 70, Grenå","Forsvarets Døgnrapport d. 02-06-2022</t>
  </si>
  <si>
    <t xml:space="preserve">Eftersøgning og redning: </t>
  </si>
  <si>
    <t>Den 1. juni 10.58. Patruljefartøjet Freja bjærgede et lig i vandet og overdrog det til politiet."</t>
  </si>
  <si>
    <t>10.5975737080157,57.8801161315264,"4/6-22, mand 53, Skagerak","Redningsaktion på havet: Fandt livløs sømand efter to timer</t>
  </si>
  <si>
    <t>Redningsbåde og helikoptere samt flere andre fartøjer deltog lørdag aften i en redningsaktion i havet ud for Skagen</t>
  </si>
  <si>
    <t>Skagen Redningsstation sejlede ud for at deltage i eftersøgningen efter en sømand. Arkivfoto</t>
  </si>
  <si>
    <t>Opdateret klokken 09.00 med nye oplysninger fra Forsvarets Operationscenter og Nordjyllands Politi</t>
  </si>
  <si>
    <t>Mette Siggaard</t>
  </si>
  <si>
    <t>05. juni 2022 kl. 06:26 Opdateret kl. 10:23</t>
  </si>
  <si>
    <t>Lørdag aften ved 21-tiden blev der slået alarm fra et russisk fragtskib, som netop havde passeret Skagen på sin vej til Arkhangelsk, der ligger langt mod nord ved Hvidehavet. Det oplyser vagthavende ved Forsvarets Operationscenter søndag morgen.</t>
  </si>
  <si>
    <t xml:space="preserve">Alarmen lød på, at en 53-årig russisk sømand var faldet over bord.  </t>
  </si>
  <si>
    <t xml:space="preserve">Skibet var straks vendt rundt for at lede, da man otte sømil nord for Skagen opdagede, at man manglede et besætningsmedlem. </t>
  </si>
  <si>
    <t xml:space="preserve">Både fra redningsstationerne i Sæby, Skagen, Hirtshals og Østerby på Læsø blev sendt til området, hvor der straks blev iværksat en organiseret eftersøgning efter sømanden. </t>
  </si>
  <si>
    <t>Det oplyser vagthavende ved Forsvarets Operationscenter søndag morgen.</t>
  </si>
  <si>
    <t xml:space="preserve">Ud over mandskabet på redningsbådene, deltog også redningshelikoptere fra både Danmark og Sverige samt flere civile fartøjer i eftersøgningen, oplyser Skagen Redningsstation på Facebook. </t>
  </si>
  <si>
    <t xml:space="preserve">Efter omtrent to timers intens eftersøgning, fandt redningsmandskab fra Østerby den bevidstløse sømand i havet og fik ham bjærget. </t>
  </si>
  <si>
    <t xml:space="preserve">En redningshelikopter blev dirigeret til stedet og fik sømanden fløjet til Aalborg Universitetshospital, men hans liv stod ikke til at redde, siger vagtchef Thomas Ottesen, Nordjyllands Politi.  </t>
  </si>
  <si>
    <t>- Vi har orienteret en afdeling i København, som sørger for at russiske myndigheder underretter mandens pårørende. Det er formentlig sket nu, siger vagtchefen.</t>
  </si>
  <si>
    <t xml:space="preserve">Ifølge Thomas Ottesen er der ikke umiddelbart noget mistænkeligt i forbindelse med mandens fald over bord. </t>
  </si>
  <si>
    <t xml:space="preserve">- Der er formentlig tale om en ulykke, siger han. </t>
  </si>
  <si>
    <t>Russisk sømand er død: Faldt over bord ud for Skagen</t>
  </si>
  <si>
    <t>Lørdag aften faldt en russisk mand i 50'erne over bord fra et tankskib ved Skagen. Han er erklæret død</t>
  </si>
  <si>
    <t xml:space="preserve">Ifølge Nordjyllands Politi er der ikke noget mistænkeligt ved en russisk mands fald fra et tankskib ud for Skagen. Manden er erklæret død. </t>
  </si>
  <si>
    <t>Ifølge Nordjyllands Politi er der ikke noget mistænkeligt ved en russisk mands fald fra et tankskib ud for Skagen. Manden er erklæret død. (Arkivfoto). Foto: Mads Claus Rasmussen/Ritzau Scanpix</t>
  </si>
  <si>
    <t>Af /ritzau/</t>
  </si>
  <si>
    <t>En russisk sømand er død efter at være faldet over bord fra et russisk tankskib ud for Skagen.</t>
  </si>
  <si>
    <t>Det oplyser vagtchef ved Nordjyllands Politi Thomas Ottesen. Han fortæller, at meldingen kom lørdag aften omkring klokken 21</t>
  </si>
  <si>
    <t>- Man mangler et besætningsmedlem, som man har mistanke om, kan være faldet over bord. Så de vender rundt otte sømil uden for Skagen Havn, siger vagtchefen.</t>
  </si>
  <si>
    <t>En redningsaktion blev sat i gang, og efter noget tid blev den russiske mand, der er i 50'erne, fundet i vandet.</t>
  </si>
  <si>
    <t>- Man finder pågældende livløs i vandet, efter at man har søgt i noget tid deroppe. Han bliver efterfølgende fløjet med helikopter til sygehuset, hvor han efter kort tid bliver erklæret død, siger Thomas Ottesen.</t>
  </si>
  <si>
    <t>Ifølge politiet er der ikke noget mistænkeligt ved mandens fald fra skibet.</t>
  </si>
  <si>
    <t>Skagen Redningsstation har også omtalt sagen i et opslag på sin facebookside.</t>
  </si>
  <si>
    <t>- Vi sendte begge både afsted, og stationerne i Hirtshals, Østerby, og Sæby sendte også deres både afsted.</t>
  </si>
  <si>
    <t>- Der var desuden en masse civile fartøjer, der deltog i eftersøgningen, plus helikoptere fra både Danmark og Sverige, står der i opslaget.</t>
  </si>
  <si>
    <t>Redningsstationen skriver videre, at eftersøgningen havde kørt i omkring to timer, da en båd fra Østerby fandt den livløse mand i vandet:</t>
  </si>
  <si>
    <t>- De fik personen om bord og startede HLR (hjertelungeredning, red.). Den ene helikopter fik ham derefter fløjet til hospitalet."</t>
  </si>
  <si>
    <t>10.6139381595143,55.0522130296683,"4/6-22, person, Svendborgsund","04. JUN. 2022 - 9:58</t>
  </si>
  <si>
    <t>MELDING OM DRUKNEULYKKE I SVENDBORG</t>
  </si>
  <si>
    <t>Politi og redning er lørdag formiddag til stede på Svendborg havn hvor der er indløbet en melding om en drukneulykke.</t>
  </si>
  <si>
    <t>Redningsarbejdet er i gang på stedet.</t>
  </si>
  <si>
    <t>Ulykkens omfang er endnu ukendt, men presse-fotos.dk prøver at få en kommentar fra politiet.</t>
  </si>
  <si>
    <t>https://presse-fotos.dk/post/melding-om-drukneulykke-i-svendborg-2/"</t>
  </si>
  <si>
    <t>9.6120359136615,55.4292897234199,"Non-fatal, 5/6-22, mand 30, Bjert Strand","TREKANTOMRÅDET</t>
  </si>
  <si>
    <t>Inger Susanne var blandt de første på stedet, da 30-årig badegæst kom ud for alvorlig hovedspringsulykke: Man kan ikke se det, men der er kun en meter dybt</t>
  </si>
  <si>
    <t>Inger Susanne Hedegaard har boet i området på Moshusevej i 12-13 år. Hun har aldrig oplevet så alvorlig en badeulykke som den, der søndag ramte en 30-årig mand, der lavede hovedspring i området. Foto: Jonas Kollerup</t>
  </si>
  <si>
    <t>Søndag eftermiddag kom en 30-årig mand ud for en alvorlig hovedspringsulykke ved Moshusevej ved Bjert Strand. Inger Susanne bor tæt på badebroen, det skete fra, og hun var blandt de første til at hjælpe, da alvoren stod klar.</t>
  </si>
  <si>
    <t>08 jun. 2022 kl. 18:00</t>
  </si>
  <si>
    <t>Opdateret 08 jun. 2022 kl. 23:22</t>
  </si>
  <si>
    <t>Jonas Kollerup jonko@jfmedier.dk</t>
  </si>
  <si>
    <t>KOLDING</t>
  </si>
  <si>
    <t>Hovedspring gik helt galt: Badegæst hastet på hospitalet med helikopter og er nu i kritisk tilstand</t>
  </si>
  <si>
    <t>En lægehelikopter måtte søndag eftermiddag tilkaldes til stranden i Sønder Stenderup. Foto: Michael Bager</t>
  </si>
  <si>
    <t>05 jun. 2022 kl. 18:31</t>
  </si>
  <si>
    <t>Opdateret 06 jun. 2022 kl. 10:34</t>
  </si>
  <si>
    <t>Kolding: Et hovedspring gik søndag eftermiddag helt galt på stranden i Sønder Stenderup øst for Kolding.</t>
  </si>
  <si>
    <t>Det oplyste Torben Møller, vagtchef ved Sydøstjyllands Politi,</t>
  </si>
  <si>
    <t>Kort før klokken 16.30 valgte en badegæst at springe på hovedet i vandet og var efterfølgende livløs.</t>
  </si>
  <si>
    <t>- Der bliver sendt ambulance, politi og helikopter til stedet, fortæller vagtchefen.</t>
  </si>
  <si>
    <t>Der er tale om en 30-årig mand, der efter hovedspringet er i kritisk tilstand. Den melding er den samme mandag formiddag. Vagtchef Steffen Wolf siger klokken 10.30, at politiet netop har været i kontakt med hospitalet, hvor beskeden er, at mandens tilstand er uændret.</t>
  </si>
  <si>
    <t>Efter springet lå manden livløs i vandet.</t>
  </si>
  <si>
    <t>- Han var sammen med nogle bekendte, da det skete. De konstaterede, at han lå livløs i vandet og fik ham ret hurtigt hevet op, siger vagtchefen.</t>
  </si>
  <si>
    <t>Ambulance, politi og en lægehelikopter blev kaldt til stedet, og manden blev fløjet til Aarhus Universitetshospital i Skejby, hvor han er indlagt.</t>
  </si>
  <si>
    <t>Mand i kritisk tilstand efter hovedspring</t>
  </si>
  <si>
    <t>Venner fandt ham livløs i vandet</t>
  </si>
  <si>
    <t>En 30-årig mand er i kritisk tilstand efter en alvorlig badeulykke på stranden i Sønder Stenderup øst for Kolding søndag eftermiddag.</t>
  </si>
  <si>
    <t>- Manden var på stranden med nogle venner, da han tog et hovedspring fra en badebro. Vennerne fandt ham kort efter livløs i vandet og fik ham hurtigt hevet op, fortæller Torben Wind, som er vagtchef hos Sydøstjyllands Politi, til Newsbreak.dk.</t>
  </si>
  <si>
    <t>Efter ulykken blev manden fløjet til Aarhus Universitetshospital.</t>
  </si>
  <si>
    <t>Ulykken fandt sted omkring klokken 16.30.</t>
  </si>
  <si>
    <t>Den 30-årige mand blev fløjet til Aarhus Universitetshospital. Henning Bagger/Ritzau Scanpix</t>
  </si>
  <si>
    <t>Hovedspring gik helt galt: Badegæst hastet på hospitalet med helikopter</t>
  </si>
  <si>
    <t>Det oplyser Torben Møller, vagtchef ved Sydøstjyllands Politi.</t>
  </si>
  <si>
    <t>Da de pårørende endnu ikke er blevet underrettet, ønsker politiet ikke at oplyse yderligere om personens tilstand eller køn og alder for nuværende."</t>
  </si>
  <si>
    <t>10.6149125225939,55.0602453474909,"Non-fatal, 5/6, mand 80, Svendborg Havn","SVENDBORG</t>
  </si>
  <si>
    <t>Stor redningsaktion i nat: 70-årig og 80-årig faldt over bord på lystbåd og kunne ikke komme op</t>
  </si>
  <si>
    <t>En redningsaktion i Svendborg udløste natten til søndag endnu en redningsaktion. Foto: Presse-fotos.dk</t>
  </si>
  <si>
    <t>05 jun. 2022 kl. 09:22</t>
  </si>
  <si>
    <t>Svendborg: Lørdag nat udviklede sig yderst dramatisk på Jessens Mole i Svendborg.</t>
  </si>
  <si>
    <t>Omkring klokken 02.30 måtte politi og redningsmandskab haste til stedet, da to mænd på 70 og 80 år var faldet i vandet, efter de i selskab med flere andre havde være ude at sejle med en lystbåd.</t>
  </si>
  <si>
    <t>Det oplyser Kenneth Taanquist, vagtchef ved Fyns Politi.</t>
  </si>
  <si>
    <t>- Den ene falder over bord, hvorefter den anden springer i for at redde ham, men ingen af dem kan efterfølgende komme op, hvorfor der bliver sat en redning i gang, fortæller han.</t>
  </si>
  <si>
    <t>Beredskabet var heldigvis på pletten, og begge mænd blev reddet op og kørt på sygehuset. Deres tilstand er i øjeblikket ukendt.</t>
  </si>
  <si>
    <t>05. JUN. 2022 - 8:14</t>
  </si>
  <si>
    <t>Politi og redning er natten til søndag talstærkt fremme ved Jessens mole i Svendborg, hvor der er indløbet en melding om en drukneulykke.</t>
  </si>
  <si>
    <t>Redningsmandskabet fik reddet en person op og der blev på stedet ydet førstehjælp, og personen blev med udrykning kørt til behandling på hospitalet, men personens tilstand er derfra ukendt."</t>
  </si>
  <si>
    <t>9.57539435617667,55.698092393901,"5/6-22, person, Vejlefjord","05. JUN. 2022 - 17:30</t>
  </si>
  <si>
    <t>MELDING OM DRUKNEULYKKE I VEJLE</t>
  </si>
  <si>
    <t>Brandvæsnet samt politiet er søndag eftermiddag til stede på Tirsbæk Strandvej i Vejle hvor der er indløbet en melding om en drukneulykke.</t>
  </si>
  <si>
    <t>En af forsvarets redningshelikoptere er også på stedet hvor eftersøgningen på havet er i gang."</t>
  </si>
  <si>
    <t>10.8490692196875,55.1410125226504,"6/6-22, mand 23, Storebælt","NYBORG</t>
  </si>
  <si>
    <t>Frivillige fra Nyborg ledte efter forsvundet sømand: Efter to timer blev han fundet</t>
  </si>
  <si>
    <t>MHV805 Gemini med en besætning på otte frivillige deltog i eftersøgningen af en sømand der var i havsnød. Manden var faldet overbord fra et tyrkisk fragtskib. Arkivfoto: Peter Krogh Frausing</t>
  </si>
  <si>
    <t>07 jun. 2022 kl. 11:34</t>
  </si>
  <si>
    <t>Peter Krogh Frausing pekrf@jfmedier.dk</t>
  </si>
  <si>
    <t>Nyborg/Langeland: Det var en storstilet redningsaktion, der gik i gang, da der mandag morgen blev slået alarm fra et skib nord for Langeland.</t>
  </si>
  <si>
    <t>En sømand på et tyrkisk fragtskib var faldet over bord ved det nordlige Langeland, og det var kort tid, det drejede sig om, før den 23-årige i havsnød kunne få livstruende skader af at ligge i vandet.</t>
  </si>
  <si>
    <t>Marinehjemmeværnet oplyser i en pressemeddelelse, at Hjemmeværnsflotille 242 Østfyn blev sendt afsted af forsvaret for at hjælpe med at finde manden hurtigst muligt.</t>
  </si>
  <si>
    <t>Desuden deltog brandmænd fra Nyborg i redningen, ligesom to helikoptere og en hjemmeværnskutter fra Korsør var hidkaldt.</t>
  </si>
  <si>
    <t>Klokken 05.40 stævnede en besætning på otte frivillige ud fra Slipshavn - 34 minutter efter opkaldet. Klokken 06.46 ankom hjemmeværnsskibet til søgeområdet og på det tidspunkt var den 23-årige endnu ikke fundet.</t>
  </si>
  <si>
    <t>Omkring klokken 07.10 blev eftersøgningen afblæst, da manden var fundet af en redningshelikopter. Han var dog hårdt medtaget af turen i det kolde vand.</t>
  </si>
  <si>
    <t>Fyns Politi oplyser, at han døde mandag ved 18-tiden efter intensiv behandling på OUH. De pårørende er underrettet.</t>
  </si>
  <si>
    <t>23-årig blev fundet efter to timer i havet: Nu er han erklæret død</t>
  </si>
  <si>
    <t>Politi, beredskab og Forsvaret var involveret i eftersøgningen. Foto: Local Eyes</t>
  </si>
  <si>
    <t>06 jun. 2022 kl. 18:37</t>
  </si>
  <si>
    <t>Langeland: Fyns Politi fik ved 18-tiden mandag besked om, at en 23-årig mand er død på Odense Universitetshospital.</t>
  </si>
  <si>
    <t>Her blev han mandag morgen fløjet til med en helikopter efter at være blevet fundet i havet mellem Langeland og Lundeborg Havn på Fyn. Det bekræfter Fyns Politi.</t>
  </si>
  <si>
    <t>Både Fyns Politi og Forsvarets Søredningstjeneste blev tilkaldt en redningsaktion kort før klokken fem om morgenen. Omkring klokken syv blev manden fundet.</t>
  </si>
  <si>
    <t>Det var en anmelder, der så en situation, der krævede redningsindsatsen, sagde vagtchef Henrik Strauss fra Fyns Politi.</t>
  </si>
  <si>
    <t>Ulykken skete umiddelbart, fordi den 23-årige - der befandt sig ombord på et skib - ønskede at komme ind på land. En anmelder på Langeland opdagede dog, at den unge mand var i nød, og dermed blev myndighederne tilkaldt.</t>
  </si>
  <si>
    <t>Forsvaret fandt manden og fløj ham til Odense Universitetshospital, hvor hans tilstand var ukendt.</t>
  </si>
  <si>
    <t>Den fundne mand er 23 år gammel, han er ikke lokal, og de pårørende er underrettet.</t>
  </si>
  <si>
    <t>Dramatisk redningsaktion: Yngre mand fundet efter to timer i havet</t>
  </si>
  <si>
    <t>Der var indsat både til eftersøgning mellem Langeland og Lundeborg Havn. Foto: Local Eyes</t>
  </si>
  <si>
    <t>06 jun. 2022 kl. 08:11</t>
  </si>
  <si>
    <t>Opdateret 06 jun. 2022 kl. 14:27</t>
  </si>
  <si>
    <t>Langeland: En mand er mandag fundet i havet mellem Fyn og Langeland af Forsvaret, der var tilkaldt en redningsaktion kort før klokken fem om morgenen.</t>
  </si>
  <si>
    <t>Det var en anmelder, der så en situation, der krævede redningsindsatsen. Der er meget få detaljer om sagen for nuværende, siger vagtchef Henrik Strauss fra Fyns Politi. Han kan af hensyn til privatlivets fred ikke komme omstændighederne for situationen nærmere.</t>
  </si>
  <si>
    <t>Han understreger dog, at der ikke er sket noget kriminelt.</t>
  </si>
  <si>
    <t>Manden, der blev fundet i vandet, er blevet fløjet til Odense Universitetshospital. Hans tilstand er ukendt. Det samme gælder tilstanden, da manden blev fundet i vandet. I skrivende stund er han dog ikke død.</t>
  </si>
  <si>
    <t>- Der er tavshedspligt, når han overgår til sundhedsvæsenet.</t>
  </si>
  <si>
    <t>- Jeg kan ikke fortælle dig andet end at bekræfte, at vi sammen med Forsvaret har været til redningsaktion, og Forsvaret har samlet en borger op, siger Strauss.</t>
  </si>
  <si>
    <t>Eftersøgningen foregik i havet mellem Langeland og Lundeborg Havn på Fyn - anmelder stod på Langeland.</t>
  </si>
  <si>
    <t>Dramatisk redningsaktion: Mand fundet efter to timer i havet - tilstanden er ukendt</t>
  </si>
  <si>
    <t>Det var en anmelder, der så en situation, der krævede redningsindsatsen. Der er meget få detaljer om sagen for nuværende, siger vagtchef Henrik Strauss fra Fyns Politi.</t>
  </si>
  <si>
    <t>Manden, der blev fundet i vandet, er blevet fløjet til Odense Universitetshospital. Hans tilstand er ukendt. Det samme gælder tilstanden, da manden blev fundet i vandet.</t>
  </si>
  <si>
    <t>Vi følger sagen.</t>
  </si>
  <si>
    <t>Politiet bekræfter, at en mand er fundet i vandet. Foto: Local Eyes</t>
  </si>
  <si>
    <t>Forsvarets Døgnrapport 6. juni</t>
  </si>
  <si>
    <t>04.50. Forsvaret fik via 112 anmeldelse om en person i vandet i Storebælt. Redningshelikopterne fra Roskilde og Skrydstrup, patruljefartøjet Nymfen, marinehjemmeværnsfartøjerne Baunen, Strynø og Gemini samt politi og beredskab alarmeret. Da helikoperen nåede frem fandt de hurtigt en redningsvest og efter yderligere en times søgning en bevistløs person i vandet. Personen blev overbragt til Odense sygehus."</t>
  </si>
  <si>
    <t>11.6829288836677,56.4670309653359,"6/6-22, mand 2, Malaga, Spanien","Forfærdelig ulykke: 2-årig dansk dreng druknet i Spanien</t>
  </si>
  <si>
    <t>Nicolai Busekist</t>
  </si>
  <si>
    <t>En 2-årig dansk dreng er druknet i Spanien. Han blev hastet på hospital, hvor han senere blev erklæret død.</t>
  </si>
  <si>
    <t>En dansk familie, der opholdt sig i et hus med tilhørende swimmingpool CoÃ­n, som er en mindre by på Costa del Sol i Spanien, har været ude for en forfærdelig oplevelse.</t>
  </si>
  <si>
    <t>Lørdag faldt en kun 2-årig dreng i den swimmingpool, der tilhører huset nær Malaga, hvilket desværre medførte, at han blev offer for en drukneulykke.</t>
  </si>
  <si>
    <t>Ifølge mediet Spanienidag.es skete ulykken omkring kl. 17.45. På dette tidspunkt modtog alarmcentralen i Malaga et opkald fra huset i CoÃ­n om, at et barn var faldet i en swimmingpool.</t>
  </si>
  <si>
    <t>I telefonopkaldet blev det angiveligt også oplyst, at det var slægtninge til den lille dreng, der havde trukket ham op af swimmingpoolen. Da han blev trukket op af vandet, var hans i livløs tilstand, lyder det.</t>
  </si>
  <si>
    <t>Både Guardia Civil, lokalpolitiet og en lægeambulance blev sendt mod huset, hvor det lykkedes at genoplive drengen. Herefter blev han hastet med helikopter til en intensivafdeling på Hospital Materno Infantil i Malaga.</t>
  </si>
  <si>
    <t>Ifølge det spanske medie Europa Press, der har fået det bekræftet af flere kilder, stod den lille drengs liv ikke til at redde. Hans tilstand var så alvorlig, at det er endt med, at han blev erklæret død tirsdag eftermiddag.</t>
  </si>
  <si>
    <t>Personalet på det spanske børnehospital har siden lørdag, hvor den 2-årige dreng blev hastet til hospitalet i kritisk tilstand, forsøgt at redde hans liv. Desværre stod det tirsdag klart, at det ikke var muligt at redde ham.</t>
  </si>
  <si>
    <t>Udenrigsministeriets Pressetjeneste har overfor Ekstra Bladet bekræftet, at der er en dansk statsborger, der har mistet livet i Spanien. De har dog ikke kunne oplyse yderligere, da der er tale om en personsag.</t>
  </si>
  <si>
    <t>Udenrigsministeriet kan bekræfte, at en dansk statsborger i Spanien er afgået ved døden. Den danske ambassade i Madrid og Udenrigsministeriet er i kontakt med de pårørende og yder konsulær bistand,"" skrev Udenrigsministeriets Pressetjeneste til Ekstra Bladet.</t>
  </si>
  <si>
    <t>Andalusien</t>
  </si>
  <si>
    <t>To-årig dansker i kritisk tilstand</t>
  </si>
  <si>
    <t>Skrevet af Kathrine Hesner, man, 06/06/2022 - 07:00</t>
  </si>
  <si>
    <t>ULYKKE</t>
  </si>
  <si>
    <t>Drengen blev hevet livløs op af en pool af sine slægtninge.</t>
  </si>
  <si>
    <t>Det skriver Malagahoy.es, der videre oplyser, at den lille dreng er dansker.</t>
  </si>
  <si>
    <t>Kilder siger til avisen, at ulykken fandt sted lørdag. Alarmcentralen bekræfter, at man modtog et nødopkald klokken 17:45 om, at en to-årig dreng var faldet i vandet i en swimmingpool i bebyggelsen Sierra Gorda, som ligger i Calle AlcalÃ¡ del Valle i CoÃ­n.</t>
  </si>
  <si>
    <t xml:space="preserve">En ambulance blev straks sendt mod stedet sammen med Guardia Civil og lokalpolitiet. Den lille dreng var blevet trukket op af vandet af nogle slægtninge. Han trak ikke vejret, men det lykkedes for redderne at få ham genoplivet. </t>
  </si>
  <si>
    <t>Spanien i Dag har rettet henvendelse til Udenrigsministeriet for at få bekræftet ulykken, da det ikke skulle være første gang, at spanske myndigheder og medier skulle tage fejl af de nordiske nationaliteter. Vi afventer svar."</t>
  </si>
  <si>
    <t>12.5624290248465,55.9923547473381,"10/6-22, mand 61, Espergærde Havn","61-årig fundet druknet</t>
  </si>
  <si>
    <t>Politi- og redningsfolk var fredag eftermiddag til stede på Espergærde Havn, hvor en 61-årig mand blev fundet druknet</t>
  </si>
  <si>
    <t>Petra Akullu Møller</t>
  </si>
  <si>
    <t>En 61-årig mand er fundet druknet på Espergærde Havn.</t>
  </si>
  <si>
    <t>Det bekræfter Nordsjællands Politi over for Ekstra Bladet.</t>
  </si>
  <si>
    <t>Derfor kan man se både politi- og redningsfolk, hvis man er på havnen.</t>
  </si>
  <si>
    <t>Ellers har politiet ikke yderligere kommentarer til ulykken.</t>
  </si>
  <si>
    <t>Klokken 16.11 melder politikredsen på Twitter, at 'de nu er færdige på Espergærde Havn', og at 'undersøgelser på stedet tyder på en tragisk ulykke'.</t>
  </si>
  <si>
    <t>10.2972497310186,54.8093296865163,"11/6-22, mand 87, Lillebælt","Mand afgået ved døden efter drukneulykke: Blev spottet af helikopter</t>
  </si>
  <si>
    <t>12 jun. 2022 kl. 08:20</t>
  </si>
  <si>
    <t>Manden var ikke til at komme i kontakt med, da han blev fundet, og blev efterfølgende fløjet med helikopter til Odense Sygehus. Men det var altså ikke muligt at genoplive manden.</t>
  </si>
  <si>
    <t>Politiet fik lørdag klokken 17.21 en melding om, at en sejlbåd drev rundt i vandet i Lillebælt, og derfor frygtede politiet, at en eller flere personer var faldet over bord.</t>
  </si>
  <si>
    <t>Den frygt viste sig at være begrundet, da en helikopter lidt senere fandt den 85-årige mand.</t>
  </si>
  <si>
    <t>Kenneth Taanquist ved Fyns politi oplyser, at han er tysk statsborger, og hans båd er blevet sejlet tilbage til Tyskland.</t>
  </si>
  <si>
    <t>Det vides ikke, hvorfor manden faldt i vandet, og det vides heller ikke, hvor længe han lå i vandet, inden han blev fundet. Det skal politiet blandt andet undersøge.</t>
  </si>
  <si>
    <t>8.11638767719282,55.6294333015916,"19/6-22, mand 65, Vejers Strand","Tysk badegæst er død efter drukneulykke i Vesterhavet</t>
  </si>
  <si>
    <t>Af Lise Soelberg</t>
  </si>
  <si>
    <t>En 65-årig tysk mand mistede i aftes livet efter en drukneulykke ved Vejers Strand mellem Hvide Sande og Blåvand.</t>
  </si>
  <si>
    <t>Det oplyser vagtchefen hos Syd- og Sønderjyllands Politi.</t>
  </si>
  <si>
    <t>Manden var ude at svømme med to andre, da han blev væk og et redningshold herefter blev tilkaldt.</t>
  </si>
  <si>
    <t>- Han blev bjærget op derude, og det lykkedes at genoplive ham på stedet. Efterfølgende blev han fløjet til Odense, hvor han desværre afgik ved døden, siger vagtchef Nikolaj Hølmkjær fra Syd- og Sønderjyllands Politi.</t>
  </si>
  <si>
    <t>Søværnets Operative Kommando var sammen med lokale redningstjenester og politiet på stedet for at bjærge manden.</t>
  </si>
  <si>
    <t>Den 65-årige mands pårørende er underrettet.</t>
  </si>
  <si>
    <t>Det ved vi nu om drukneulykken ved Vejers Strand: Hustruen reddede ham i land</t>
  </si>
  <si>
    <t>Den 65-årige tyske turist, der søndag eftermiddag omkom i en drukneulykke ved Vejers Strand, blev reddet i land af sin egen hustru. Vejers Strand: Søndag eftermiddag omkom en 65-årig tysk mand i en drukneulykke ved Vejers Strand. Den tyske turist var efter drukneulykken i Vesterhavet blevet fløjet til Odense Universitetshospital"</t>
  </si>
  <si>
    <t>12.3948916485117,56.0981046573105,"Non-fatal, 3/7-22, mand, Dronningmølle","Forfærdelig ulykke på campingplads: Barn fundet livløs på bunden af svømmebassin</t>
  </si>
  <si>
    <t>03 jul. 2022 kl. 13:46</t>
  </si>
  <si>
    <t>Dronningmølle: En forfærdelig ulykke har søndag formiddag ramt Dronningmølle Camping på Strandkrogen i Dronningmølle.</t>
  </si>
  <si>
    <t>Omkring klokken 11.30 blev et yngre dreng fundet livløs på bunden af campingpladsens svømmebassin, hvorefter der straks blev ringet 112.</t>
  </si>
  <si>
    <t>- Der er heldigvis en gæst på campingpladsen, som trækker drengen op og yder førstehjælp, fortæller Jakob Sode, indsatsleder ved Gribskov Beredskab.</t>
  </si>
  <si>
    <t>Barnet blev efterfølgende overført til en ambulance og kørt til Hillerød Sygehus.</t>
  </si>
  <si>
    <t>Drengens nøjagtige alder, nationaltiet og tilstand er i øjeblikket ukendt, men han havde fået vejtrækningen tilbage, da han blev kørt væk i ambulancen."</t>
  </si>
  <si>
    <t>8.15041429669904,56.6311105516365,"5/7-22, mand 58, Harboøre","LEMVIG</t>
  </si>
  <si>
    <t>58-årig mand død efter drukneulykke</t>
  </si>
  <si>
    <t>En 58-årig mand er død efter en drukneulykke. Arkivfoto: Michael Bager</t>
  </si>
  <si>
    <t>07 jul. 2022 kl. 11:35</t>
  </si>
  <si>
    <t>Jesper Lundsgaard jelu@folkebladetlemvig.dk</t>
  </si>
  <si>
    <t>Harboøre: Drukneulykken ved Harboøre tirsdag eftermiddag har fået et tragisk udfald.</t>
  </si>
  <si>
    <t>Sent onsdag aften døde en 58-årig tysk mand. Det oplyser politikommisær David Dyrmose fra Midt- og Vestjyllands Politi i Holstebro.</t>
  </si>
  <si>
    <t>Manden var sent tirsdag eftermiddag ude at bade i Vesterhavet ved Flyvholmvej vest for Harboøre, da han kom i problemer. Den 58-årige drev efterfølgende i land og forsøgt genoplivet, inden han med akutlægehelikopteren blev fløjet til behandling på sygehuset i Skejby.</t>
  </si>
  <si>
    <t>Familien til den 58-årige er blevet underrettet.</t>
  </si>
  <si>
    <t>Drukneulykke: I kritisk tilstand</t>
  </si>
  <si>
    <t>En 58-årig tysk mandlig turist blev forsøgt genoplivet og er senere fløjet på hospitalet efter drukneulykke</t>
  </si>
  <si>
    <t>En 58-årig tysk mandlig turist har tirsdag aften været ude for en drukneulykke i forbindelse med badning ved Harboøre i Vestjylland.</t>
  </si>
  <si>
    <t>Anmeldelsen kom klokken 17.23.</t>
  </si>
  <si>
    <t>Manden drev i land, hvor han blev forsøgt genoplivet. Han er senere fløjet til Arhus Universitetshospital i Skejby, hvor han ligger i kritisk tilstand.</t>
  </si>
  <si>
    <t>Det skriver Midt- og Vestjyllands Politi på Twitter.</t>
  </si>
  <si>
    <t>- Der tages hånd om de pårørende. Ej yderligere for nuværende, skriver politiet."</t>
  </si>
  <si>
    <t>10.615344341802,55.059378641125,"16/7-22, mand 44, Svendborg Havn","SVENDBORG</t>
  </si>
  <si>
    <t>Drukneulykke: 44-årig mand forsøgte at dykke under flydebro</t>
  </si>
  <si>
    <t>En 44-årig mand druknede i lørdags efter han forsøgte at dykke under en ponton. Foto: Michael Bager, Fyens Stiftstidende</t>
  </si>
  <si>
    <t>19 jul. 2022 kl. 09:10</t>
  </si>
  <si>
    <t>Linea Marie Andersen limai@jfmedier.dk</t>
  </si>
  <si>
    <t>Svendborg: En 44-årig mand var afsted med to venner, da det gik grusomt galt ved Frederiksøen i Svendborg lørdag aften.</t>
  </si>
  <si>
    <t>Fyns Politi fik klokken 19.17 en melding om, at en mand var kommet i problemer ved broen mellem Svendborg og Frederiksøen, og det skulle vise sig, at han ikke stod til at redde. Han var druknet.</t>
  </si>
  <si>
    <t>Ian Kabbel, politikommissær ved Fyns Politi, fortæller, at manden var hoppet i vandet, fordi han ville prøve at dykke under en flydebro.</t>
  </si>
  <si>
    <t>Til at begynde med troede politiet, at manden var alene. Det var han dog ikke, fortæller Ian Kabbel.</t>
  </si>
  <si>
    <t>- To af mandens venner var til stede og de stod på kajen. Det var dem, der ringede 112.</t>
  </si>
  <si>
    <t>Hvorvidt der var alkohol indblandet i ulykken, vides først, når han er blevet obduceret, oplyser Ian Kabbel.</t>
  </si>
  <si>
    <t>Manden er ikke lokal/limai</t>
  </si>
  <si>
    <t>44-årig mand død i drukneulykke</t>
  </si>
  <si>
    <t>Lørdag aften er en 44-årig mand druknet ved Svendborg. Han var umiddelbart gået alene i vandet, mener politi</t>
  </si>
  <si>
    <t>Af ritzau/</t>
  </si>
  <si>
    <t>En 44-årig mand er lørdag aften død i en drukneulykke ved Svendborg.</t>
  </si>
  <si>
    <t>Det oplyser vagtchef Peter Vestergaard fra Fyns Politi.</t>
  </si>
  <si>
    <t>Fyens Stiftstidende skriver, at det skete ved Frederiksø i den sydfynske by.</t>
  </si>
  <si>
    <t>Politiet fik klokken 19.17 anmeldelsen om, at en mand var i problemer i vandet. Hans liv stod ikke til at redde, da han blev reddet op af beredskabets dykkere.</t>
  </si>
  <si>
    <t>Manden var umiddelbart alene, da han gik i vandet, oplyser politiet, der lørdag aften er ved at undersøge sagen nærmere.</t>
  </si>
  <si>
    <t>SYDFYN</t>
  </si>
  <si>
    <t>Mand druknet ved Frederiksø: Politiet er i gang med at undersøge de nærmere omstændigheder</t>
  </si>
  <si>
    <t>16 jul. 2022 kl. 21:04</t>
  </si>
  <si>
    <t>Søren Salomon Elkjær sosel@jfmedier.dk</t>
  </si>
  <si>
    <t>Lørdag aften er en 44-årig mand druknet ved Frederiksø i Svendborg.</t>
  </si>
  <si>
    <t>Fyns Politi fik klokken 19.17 lørdag en melding om, at en mand var kommet i problemer ved broen mellem Svendborg og Frederiksø.</t>
  </si>
  <si>
    <t>Manden er umiddelbart selv hoppet i vandet, men politiet undersøger stadig de nærmere omstændigheder ved ulykken, fortæller vagtchef Peter Vestergaard fra Fyns Politi.</t>
  </si>
  <si>
    <t>Den 44-årige mand er ikke fra lokalområdet."</t>
  </si>
  <si>
    <t>9.1501177442573,56.1351817226791,"Non-fatal, 16/7-22, mand , Ikast Svømmecenter","16. jul. 2022 - 15:49</t>
  </si>
  <si>
    <t>Drukneulykke i svømmehal: Mand fundet livløs i vandet</t>
  </si>
  <si>
    <t>Foto: presse-fotos.dk</t>
  </si>
  <si>
    <t>SEBASTIAN FRØLICH</t>
  </si>
  <si>
    <t>Der er sket en drukneulykke i Ikast Svømmehal.</t>
  </si>
  <si>
    <t>Her er en mand fundet livløs i vandet.</t>
  </si>
  <si>
    <t>Det bekræfter Midt- og Vestjyllands Politi til B.T.</t>
  </si>
  <si>
    <t>Manden er fløjet til Skejby Hospital for behandling.</t>
  </si>
  <si>
    <t>Vagtchefen forklarer, at manden blev fundet på bunden af et bassin, der var flere meter dybt.</t>
  </si>
  <si>
    <t>Klokken 19.00 lyder meldingen fra vagtchefen, at manden er i stabil tilstand."</t>
  </si>
  <si>
    <t>9.50022380924127,55.152332583442,"23/7-22, mand 54, Vikær Strand","54-årig mand blev meldt savnet - nu er han fundet død</t>
  </si>
  <si>
    <t>Af Frederik Palle</t>
  </si>
  <si>
    <t>For en uge siden blev en 54-årig mand meldt savnet, efter han sejlede ud i sin jolle i Lillebælt. Nu er han her til eftermiddag blevet fundet død.</t>
  </si>
  <si>
    <t>Det oplyser vagthavende fra Syd- og Sønderjyllands Politi Nikolaj Hølmkjær til Ritzau.</t>
  </si>
  <si>
    <t>Manden blev fundet af tre andre fiskere 200 meter fra kysten ved Vilstrup strand i Haderslev.</t>
  </si>
  <si>
    <t>Da han blev meldt savnet, blev der igangsat en massiv eftersøgning med to helikoptere og i alt ni skibe fra Marinehjemmeværnet og andre sejlende enheder fra beredskabet.</t>
  </si>
  <si>
    <t>- Vi er ved at undersøge sagen. Men man har fundet noget påklædning fra ham, og han har formodentlig været ude at stampe orm, som det hedder. Og i den forbindelse er båden nok drevet fra ham, og det ser ud til, at han har forsøgt at svømme i land, siger Hølmkjær til Ritzau.</t>
  </si>
  <si>
    <t>Eftersøgningen blev indstillet søndag morgen, og seks dage senere er han altså blevet fundet.</t>
  </si>
  <si>
    <t>Lystfisker fortsat forsvundet</t>
  </si>
  <si>
    <t>En lystfisker, der lørdag blev meldt savnet, er fortsat ikke blevet fundet. Politiet indsætter senere på aftenen hunde til at søge langs kyststrækningen</t>
  </si>
  <si>
    <t>Lørdag aften var en massiv eftersøgning i gang i Diernæs Bugt ud for Vikær Strand ved Haderslev, efter en lystfisker blev meldt savnet.</t>
  </si>
  <si>
    <t>Helikoptere, skibe og andre sejlende enheder var sat ind, men søndag aften er status, at manden fortsat ikke er fundet.</t>
  </si>
  <si>
    <t>Det oplyser vagtchef hos Syd- og Sønderjyllands Politi Erik Lindholdt til Ekstra Bladet.</t>
  </si>
  <si>
    <t>Han fortæller, at Forsvarets eftersøgning er blevet indstillet, men at lokale sejler rundt i området og leder. I aften skal politiets hundepatruljer søge langs kyststrækningen.</t>
  </si>
  <si>
    <t>Allerede lørdag fandt man mandens jolle og tøj. Vagtchefen fortæller, at man nu også har fundet hans waders og en stålplade, man bruger, når man stamper orm.</t>
  </si>
  <si>
    <t>- Det er fundet ude ved en bundgarnspæl, og der er det lagt pænt til side. Så vi har en teori om, at hans båd muligvis er drevet ud fra sandbanken, imens han har været inde og stampe orm, og så er han svømmet efter den. Men det er kun en teori, vi har, siger Erik Lindholdt.</t>
  </si>
  <si>
    <t>- Man kan aldrig afvise 100 procent, at vi finder ham i live, men vi må nok sige, at chancen for det ikke er ret stor.</t>
  </si>
  <si>
    <t>Eftersøgning indstillet: Mand savnes fortsat efter sejltur</t>
  </si>
  <si>
    <t>En 54-årig mand savnes fortsat, efter at han lørdag middag sejlede ud i sin jolle for at sætte garn. Foto: Presse-fotos.dk</t>
  </si>
  <si>
    <t>Siden klokken 19 har en større eftersøgning været i gang ved Diernæs Bugt syd for Haderslev.</t>
  </si>
  <si>
    <t>23 jul. 2022 kl. 21:25</t>
  </si>
  <si>
    <t>En 54-årig mand, der lørdag blev meldt savnet efter en sejltur på Lillebælt, er stadig ikke fundet.</t>
  </si>
  <si>
    <t>Det oplyser vagtchef Henrik Sønderskov fra Syd- og Sønderjyllands Politi tidligt søndag morgen.</t>
  </si>
  <si>
    <t>- Redningstjenesten har ikke fundet ham endnu, siger vagtchefen kort efter klokken 05.00.</t>
  </si>
  <si>
    <t>En større eftersøgningsaktion blev lørdag aften sat i gang, efter at manden var blevet meldt savnet i det sydlige Lillebælt.</t>
  </si>
  <si>
    <t>Det oplyste Forsvaret på Twitter.</t>
  </si>
  <si>
    <t>- En mand er ikke kommet hjem til tiden. Mandens båd er fundet førerløs, skrev Forsvaret kort før klokken 21.00.</t>
  </si>
  <si>
    <t>To helikoptere, skibe fra Marinehjemmeværnet og andre sejlende enheder fra beredskabet blev sat ind i eftersøgningen.</t>
  </si>
  <si>
    <t>Link til artikel fra TV Syd</t>
  </si>
  <si>
    <t>Ifølge TV Syd sejlede manden ud alene i en jolle ved middagstid lørdag for at sætte garn.</t>
  </si>
  <si>
    <t>Mandens jolle og tøj er fundet, oplyste vagtchef Erik Lindholdt ved Syd- og Sønderjyllands Politi til Ekstra Bladet lørdag aften.</t>
  </si>
  <si>
    <t>Ifølge avisen var det mandens pårørende, der meldte ham savnet, efter at han ikke var kommet hjem.</t>
  </si>
  <si>
    <t>Eftersøgningen blev sat i gang ved Diernæs Bugt syd for Haderslev omkring klokken 19.00 lørdag.</t>
  </si>
  <si>
    <t>Natten til søndag skrev Forsvaret på Twitter, at eftersøgningen i Lillebælt er blevet indstillet.</t>
  </si>
  <si>
    <t>- Eftersøgning i Lillebælt indstilles. To helikoptere og ni skibe har afsøgt det område, den forsvundne teoretisk kunne befinde sig i. Derefter har de udvidet søgeområdet og søgt igen.</t>
  </si>
  <si>
    <t>- Betjente og hundepatruljer fra Syd- og Sønderjyllands Politi har afsøgt kysten i området. Manden er ikke fundet, skrev Forsvaret kort før klokken 01.00.</t>
  </si>
  <si>
    <t>Søndag eftermiddag kunne vagtchef Søren Strægaard Jensen fortælle JydskeVestkysten, at manden endnu ikke var blevet fundet.</t>
  </si>
  <si>
    <t>Vagtchef Erik Lindholdt oplyste til TV Syd lørdag, at manden efter sigende skulle have haft redningsvest på.</t>
  </si>
  <si>
    <t>- Vejret derude er egentligt ikke dårligt, og vandet er ikke så koldt, så vi har en forhåbning om, at vi finder ham, sagde Erik Lindholdt til den lokale tv-station.</t>
  </si>
  <si>
    <t>11.431971650414,56.9874044623678,"Non-fatal, 27/7-22, mand, Kattegat","Forsvaret</t>
  </si>
  <si>
    <t>Nyheder</t>
  </si>
  <si>
    <t>Sejlers liv reddet af vest</t>
  </si>
  <si>
    <t>En redningsvest gjorde forskellen på liv og druknedød, da en fritidssejler blev slået bevidstløs og kastet overbord fra en sejlbåd i Kattegat.</t>
  </si>
  <si>
    <t>5. august, 2022 - Kl. 09.00</t>
  </si>
  <si>
    <t>Af Forsvarskommandoen</t>
  </si>
  <si>
    <t>Slaget fra bommen slår sejleren bevidstløs og kaster ham overbord. Hustruen kan se sin mand ligge på maven med hovedet under vand. Hun forsøger først at tage sejlet ned og dernæst at starte bådens motor. Det lykkes ikke. Sejlbåden fortsætter derfor væk fra den bevidstløse mand. Fra båden når hustruen at se, at mandens redningsvest har pustet sig op og vendt manden rundt. Men han viser ikke tegn på liv. Derefter taber hun kontakten.</t>
  </si>
  <si>
    <t>Kort tid efter får den ulykkelige hustru kontakt til en anden sejlbåd i nærheden, og hun får hjælp til at slå alarm via Lyngby Radio. Forsvaret indsætter en redningshelikopter og redningsbåde fra blandt andet Anholt Redningsstation og Marinehjemmeværnet, ligesom der bliver slået alarm til andre skibe og både i nærheden.</t>
  </si>
  <si>
    <t>Imens vågner manden frysende i vandet, holdt oppe af sit redningsvest. Han forsøger at vinke til de to sejlbåde, men de kan ikke se ham, og han mister igen bevidstheden.</t>
  </si>
  <si>
    <t>Den forulykkede sejler vågner igen ved lyden af en helikopter, som han forsøger at vinke til. Men helikopteren flyver tilsyneladende væk fra ham, og han falder igen i søvn. Da han vågner igen er en redder fra redningshelikopteren på vej for at samle ham op.</t>
  </si>
  <si>
    <t>Tag nu redningsvesten på</t>
  </si>
  <si>
    <t>En rigtig redningsvest puster sig op, så bæreren får ansigtet over vand. Det øger sandsynligheden for at overleve markant for nødstedte, der har mistet bevidstheden. Billedet er fra en uddannelse for værnepligtige i Søværnet. Foto: Kristian Brøndum / Forsvaret</t>
  </si>
  <si>
    <t>Det er et krav, at fritidssejlere har redningsveste med om bord, men det er ikke et krav, at de har vesten på. Fra Søværnet er rådet til sejlere dog meget klart.</t>
  </si>
  <si>
    <t>Den vagthavende officer understreger yderligere, at vesten skal være en rigtig redningsvest. De svømmeveste, som blandt andet bruges af vindsurfere og folk på paddle boards, kan nemlig kun holde folk oppe, ikke vende dem rundt. De redder derfor ikke liv, hvis en forulykket sejler er bevidstløs.</t>
  </si>
  <si>
    <t>Efter at den forulykkede sejler var blevet fløjet til hospitalet i Aalborg sejlede besætningen fra Marinehjemmeværnsfartøjet Mandø parrets sejlbåd til Anholt. Og næste dag sejlede marinehjemmeværnsfartøjet hustruen til Aalborg, hvor hun blev forenet med sin mand. Endnu en dag senere kunne ægteparret hente deres båd på Anholt, og de har siden sat kursen hjem mod Tyskland. Inden de forlod Anholt havde de naturligvis købt en ny redningsvest til erstatning for den, der reddede mandens liv."</t>
  </si>
  <si>
    <t>11.9625549254698,54.6694483839886,"3/8-22, kvinde 75, Botø","KVINDE DØD I DRUKNEULYKKE</t>
  </si>
  <si>
    <t>Det var her på stranden, at ulykken skete. Foto: Per Amnitzbøl Rasmussen</t>
  </si>
  <si>
    <t>En ældre kvinde mistede onsdag eftermiddag livet i en drukneulykke på Falster.</t>
  </si>
  <si>
    <t>03 aug. 2022 kl. 16:32</t>
  </si>
  <si>
    <t>Jakob Poulsen jap@ftgruppen.dk</t>
  </si>
  <si>
    <t>En 75-årig kvinde er onsdag eftermiddag afgået ved døden i forbindelse med en drukneulykke på Sydfalster. Det bekræfter politiets vagtchef overfor Folketidende.</t>
  </si>
  <si>
    <t>Der blev slået alarm til 1-1-2 kort før klokken 14.30, og der blev forsøgt hjerte- lungeredning, ligesom akutlægehelikopteren også blev tilkaldt, men kvindens liv stod desværre ikke til at redde.</t>
  </si>
  <si>
    <t>Ulykken skete ifølge Folketidendes oplysninger ved Bøtø et stykke syd for den livredder-bemandede strand i Marielyst.</t>
  </si>
  <si>
    <t>De nærmere omstændigheder omkring ulykken kendes endnu ikke."</t>
  </si>
  <si>
    <t>15.1100804912544,55.0390362411832,"4/8-22, kvinde 75, Balka","Druknet kvinde var fra udlandet</t>
  </si>
  <si>
    <t>Holger Larsen</t>
  </si>
  <si>
    <t>Det var en 75-årig kvinde fra Tyskland, der druknede torsdag eftermiddag på Balka Strand, oplyser vagthavende hos Bornholms Politi.</t>
  </si>
  <si>
    <t>Bornholms Brandvæsen blev klokken 16.58 rekvireret til Balka Strand. Da brandvæsnet ankom til stedet, var kvinden blevet reddet op på et paddleboard af nogle badegæster og en livredder. Brandvæsnet gav kvinden livreddende førstehjælp, hvorefter hun blev fragtet til Bornholms Hospital i en ambulance. Ved ankomsten til hospitalet blev kvinden erklæret død.</t>
  </si>
  <si>
    <t>Kvinde druknet på Balka Strand</t>
  </si>
  <si>
    <t>Livreddere, brandmænd og ambulanceførere forsøgte at redde kvindens liv, men uden held. Foto: presse-fotos.dk</t>
  </si>
  <si>
    <t>Jesper Gynther</t>
  </si>
  <si>
    <t>Torsdag eftermiddag druknede en kvindelig turist på Balka Strand, bekræfter vagthavende hos Bornholms Politi.</t>
  </si>
  <si>
    <t>Klokken 16.58 blev Bornholms Brandvæsen indkaldt til en mulig drukneulykke på Balka Strand.</t>
  </si>
  <si>
    <t>Ifølge vagthavende Klaus Rønne Jensen var kvinden kommet i vanskeligheder under en svømmetur, og hun blev hurtigt reddet op på et paddleboard af nogle badegæster og en livredder.</t>
  </si>
  <si>
    <t xml:space="preserve">Da Bornholms Brandvæsen ankom til stedet, gav de kvinden livreddende førstehjælp, hvorefter hun blev fragtet til Bornholms Hospital i en ambulance. Ved ankomsten til hospitalet blev kvinden erklæret død. </t>
  </si>
  <si>
    <t>Vagthavende hos Bornholms Politi oplyser, at der er tale om en kvindelig turist, og at politiet lige nu er i gang med at underrette de pårørende.</t>
  </si>
  <si>
    <t>Kvindelig turist druknet ved Balka</t>
  </si>
  <si>
    <t>AF BJARNE HANSEN / Torsdag 4-8-22 - 19:23</t>
  </si>
  <si>
    <t>BALKA  -  En kvinde mistede torsdag eftermiddag livet ved en drukneulykke på Balka.</t>
  </si>
  <si>
    <t>Blev bjærget</t>
  </si>
  <si>
    <t>Redningsmandskabet blev tilkaldt kl. 16:58.</t>
  </si>
  <si>
    <t>Vagthavende indsatsleder ved Bornholms Brandvæsen Klaus Rønne Jensen fortæller, at kvinden var kommet i vanskeligheder under en svømmetur.</t>
  </si>
  <si>
    <t>Da det blev observeret fra stranden, kom andre badegæster og en livredder den nødstedte kvinde til undsætning.</t>
  </si>
  <si>
    <t>- Hun var blevet bjærget ind på stranden, da vi ankom. Vi gav livreddende førstehjælp på stedet, inden hun i ambulance blev bragt til Bornholms Hospital, fortæller indsatslederen.</t>
  </si>
  <si>
    <t>Ved ankomsten til hospitalet blev kvinden erklæret død.</t>
  </si>
  <si>
    <t>Ifølge vagthavende på Politigården tyder alt på, der er tale om en tysk turist.</t>
  </si>
  <si>
    <t>Kvinde død i drukneulykke på Bornholm</t>
  </si>
  <si>
    <t>Der blev forsøgt hjerte-lunge-redning, men kvindens liv stod ikke til at redde</t>
  </si>
  <si>
    <t>Af Peter Degenkolv</t>
  </si>
  <si>
    <t>En tragedie har ramt Bornholm.</t>
  </si>
  <si>
    <t>Tidligere torsdag klokken 16.58 fik politiet en anmeldelse om en mulig drukneulykke omkring Strandvolden i Nexø.</t>
  </si>
  <si>
    <t>Vagtchef ved Bornholms Politi Jan Clausen bekræfter nu over for Ekstra Bladet, at en kvinde, som politiet formoder var turist på øen, er afgået ved døden.</t>
  </si>
  <si>
    <t>- Vi får en anmeldelse om en person, der er i nød i vandet. Pågældende bliver reddet ind, men hun er bevidstløs, så vi påbegynder hjerte-lunge-redning, men hun afgår desværre ved døden, siger Jan Clausen.</t>
  </si>
  <si>
    <t>Politiet er i gang med efterforskningen, og de ved fortsat ikke, hvad der er gået forud for ulykken.</t>
  </si>
  <si>
    <t>- Det tyder på en drukneulykke. Vi er fortsat i gang med at efterforske, siger Jan Clausen.</t>
  </si>
  <si>
    <t>Politiet har ikke endeligt identificeret kvinden, hvorfor de pårørende fortsat ikke er underrettet, oplyser vagtchefen."</t>
  </si>
  <si>
    <t>12.6556597903772,55.6367406430484,"5/8-22, mand 84, Kastrup","05. AUG. 2022 - 10:47</t>
  </si>
  <si>
    <t>BORGER SLOG ALARM: MAND FUNDET DØD I HAVN</t>
  </si>
  <si>
    <t>En ældre mand blev fredag morgen fundet livløs i Kastrup Havn på Amager.</t>
  </si>
  <si>
    <t>En borger opdagede den livløse mand, og han alarmerede herefter politi og redning.</t>
  </si>
  <si>
    <t>Københavns Politi skriver på Twitter, at manden efter at være reddet op af vandet blev erklæret død.</t>
  </si>
  <si>
    <t>Umiddelbart tyder det på, at der er tale om en drukneulykke.</t>
  </si>
  <si>
    <t>(Opdatering fredag kl. 12.00: Københavns Politi meddeler på Twitter, at liget er identificeret. Der er tale om en 84-årig mand. Der er intet, der tyder på en forbrydelse. Mandens pårørende er underrettede).</t>
  </si>
  <si>
    <t>Mand fundet død i vandet</t>
  </si>
  <si>
    <t>En ældre mand er fundet død i vandet omkring Den Blå Planet</t>
  </si>
  <si>
    <t>Af Siggi Staunsager</t>
  </si>
  <si>
    <t>En ældre mand er fundet død i vandet tæt ved Den Blå Planet i Kastrup på Amager.</t>
  </si>
  <si>
    <t>- Der kom en anmeldelse klokken 09:41 fra et vidne om, at en mand lå i vandet, fortæller vagtchefen ved Københavns Politi.</t>
  </si>
  <si>
    <t>Der er sendt ambulance og politi ud til stedet, men den pågældende er erklæret død på stedet.</t>
  </si>
  <si>
    <t>- Vi har ikke noget ID på manden, så nu skal vi have fundet ud af, hvem han er, og vi er stadig tilstede ude omkring den Blå Planet, fortæller vagtchefen ved Københavns Politi."</t>
  </si>
  <si>
    <t>12.5413972081109,55.6503163901927,"Non-fatal, 19/9-22, mand, Københavns Havn","HOVEDSTADENNYHEDER 19. SEP. 2022 - 22:28</t>
  </si>
  <si>
    <t>TROEDE HAN VAR DRUKNET: MAND REDDET OP AF VANDET</t>
  </si>
  <si>
    <t>En mand faldt i vandet ved A. C. Meyers Vej i Københavns Sydhavn mandag aften.</t>
  </si>
  <si>
    <t>Han fortæller, at manden efter omstændighederne har det godt.</t>
  </si>
  <si>
    <t>_______________________________________________________</t>
  </si>
  <si>
    <t>Drukneulykke i Sydhavnen</t>
  </si>
  <si>
    <t>Hovedstadens Beredskab har bjærget en druknet person i land i Sydhavnskvareteret i København En person er fundet druknet i havnebassinet på A.C. Meyers Vænge i Københavns Sydhavnskvarter. Det oplyser Operationschef ved Hovedstadens Beredskab Hans Jørgen Larsen til Ekstra Bladet."</t>
  </si>
  <si>
    <t>8.6494910903344,56.3501947117976,"7/8-22, kvinde 60, Holstebro","(opd. 7. august)</t>
  </si>
  <si>
    <t>Kvinde druknet: Badede i sø</t>
  </si>
  <si>
    <t>Vidne forsøgte forgæves at redde kvinden</t>
  </si>
  <si>
    <t>Kvinde druknet i sø</t>
  </si>
  <si>
    <t>Det var her, at kvinden tragisk mistede sit liv. Foto: Presse-fotos.dk</t>
  </si>
  <si>
    <t>Badning i en sø i Holstebro har søndag morgen kostet en 60-årig kvinde livet.</t>
  </si>
  <si>
    <t>Kvinden druknede i Vandkraftsøen ud for Mejdal Søvej i Holstebro, skriver Dagbladet Holstebro-Struer.</t>
  </si>
  <si>
    <t>Et ægtepar, der bor tæt på søen, opdagede, at hun var kommet i problemer, oplyser politiet til mediet.</t>
  </si>
  <si>
    <t>Manden iførte sig redningsvest og gik ud i vandet, mens der i øvrigt blev slået alarm.</t>
  </si>
  <si>
    <t>Men redningsindsatsen viste sig forgæves. Hun blev erklæret død på stedet, skriver Dagbladet Holstebro-Struer.</t>
  </si>
  <si>
    <t>Alarmen til 112 blev modtaget lidt efter klokken syv, oplyser vagtchefen til Ritzau.</t>
  </si>
  <si>
    <t>Kvinde død efter drukneulykke</t>
  </si>
  <si>
    <t>En kvinde er druknet i Vandkraftsøen i Holstebro søndag morgen.</t>
  </si>
  <si>
    <t>Politiet modtog anmeldelsen om ulykken klokken 7.03.</t>
  </si>
  <si>
    <t>Foto: Mads Boel, TV MIDTVEST</t>
  </si>
  <si>
    <t>Udgivet i dag kl. 08:27</t>
  </si>
  <si>
    <t>En 60-årig kvinde fra Holstebro er død efter en drukneulykke i Vandkraftsøen i Holstebro søndag morgen, oplyser vagtchef ved Midt- og Vestjyllands Politi, Jesper Brøndum.</t>
  </si>
  <si>
    <t>- Vidner så hende lege rundt i vandet, men pludseligt råbte hun efter hjælp, og de ringede derfor straks 112. Et af vidnerne tog en redningsvest på og hoppede ud i vandet for at redde hende ind på land, fortæller vagtchefen.</t>
  </si>
  <si>
    <t>Ifølge Jesper Brøndum fik det ene vidne reddet kvinden i land, da politi, ambulance og Beredskabet nåede frem til Mejdal Søvej i Holstebro, som er tæt på ulykkesstedet.</t>
  </si>
  <si>
    <t>- Hun var bevidstløs, da hjælpen nåede frem, og kort efter blev hun erklæret død, oplyser vagtchefen.</t>
  </si>
  <si>
    <t>Beredskabet, politiet og ambulance var til stede.</t>
  </si>
  <si>
    <t>Kvinde død i drukneulykke</t>
  </si>
  <si>
    <t>En 60-årig kvinde er søndag morgen død i en drukneulykke ved Holstebro</t>
  </si>
  <si>
    <t>60-årig kvinde død i drukneulykke. Foto: Mads Claus Rasmussen/Ritzau Scanpix</t>
  </si>
  <si>
    <t>Af Josephine Fontenay</t>
  </si>
  <si>
    <t>En 60-årig kvinde er død efter en drukneulykke på sydsiden af Storåen i Holstebro søndag morgen, oplyser vagtchef ved Midt- og Vestjyllands Politi til tvmidtvest.</t>
  </si>
  <si>
    <t>Legede rundt</t>
  </si>
  <si>
    <t>Ifølge politiet legede kvinden rundt i vandet ved Mejdal Søvej i Holstebro, hvorefter hun pludselig råbte om hjælp.</t>
  </si>
  <si>
    <t>Et vidne tog redningsvest på og fik reddet kvinde i land, som var bevidstløs.</t>
  </si>
  <si>
    <t>Kort tid efter blev hun erklæret død af redningspersonalet, som var ankommet.</t>
  </si>
  <si>
    <t>12.3683647138822,55.3955266785678,"Non-fatal, 7/8-22, mand 38, Magleby","Genoplivet på stranden efter drukneulykke</t>
  </si>
  <si>
    <t>MaglebyPoliti / 112</t>
  </si>
  <si>
    <t>(Last Updated On: 8. august 2022)</t>
  </si>
  <si>
    <t>Magleby Strand: Søndag eftermiddag den 7. august kl. 17.00 fik alarmcentralen et opkald om en drukneulykke.</t>
  </si>
  <si>
    <t>En 38-årig polsk mand, der sammen med tre venner var på stranden ved Sønakkevej, var af ukendte årsager blevet fundet livløs i vandet i forbindelse med en svømmetur.</t>
  </si>
  <si>
    <t>Manden blev reddet i land af en anden strandgæst, som herefter påbegyndte førstehjælp.</t>
  </si>
  <si>
    <t>En redningshelikopter kom kort tid efter til stedet, hvor den polske mand var kommet til bevidsthed og trak vejret. Manden klagede over smerter og blev fløjet til Rigshospitalet til undersøgelse og behandling."</t>
  </si>
  <si>
    <t>10.2318559123429,56.1765075177142,"16/8-22, kvinde 79, Århus","17/08/2022 KL. 06:50</t>
  </si>
  <si>
    <t>Nyt om drukneulykken: Kvinden var 79 år gammel og fra Aarhus</t>
  </si>
  <si>
    <t>Østjyllands Politi har nu identificeret den druknede kvinde og underrettet de pårørende.</t>
  </si>
  <si>
    <t>Tirsdag klokken 18.11 blev politi og brandvæsen alarmeret, fordi en kvinde var druknet ved Den Permanente i Risskov.</t>
  </si>
  <si>
    <t>Tirsdag aften kunne Østjyllands Politi endnu ikke sige noget om den afdøde, da man endnu ikke havde fundet id på vedkommende.</t>
  </si>
  <si>
    <t>Tidligt onsdag morgen er der så kommet en opfølgning.</t>
  </si>
  <si>
    <t>ksa</t>
  </si>
  <si>
    <t>Kvinde afgået ved døden på Den Permanente: Badegæster forsøgte at redde hende</t>
  </si>
  <si>
    <t>En tragisk ulykke fandt tidligt tirsdag aften sted på Den Permanente. Foto: Jens Thaysen</t>
  </si>
  <si>
    <t>16 aug. 2022 kl. 19:27</t>
  </si>
  <si>
    <t>Opdateret 16 aug. 2022 kl. 20:28</t>
  </si>
  <si>
    <t>Aarhus: En kvinde på omkring 70 er tirsdag aften død efter en drukneulykke i vandet på badeanstalten Den Permanente.</t>
  </si>
  <si>
    <t>Det fortæller Mikkel Møldrup, der er vagtchef ved Østjyllands Politi.</t>
  </si>
  <si>
    <t>- Nogle badegæster fik hevet kvinden op af vandet, men hun stod desværre ikke til at redde. Nu skal vi have klargjort, hvad der er sket, men vi går ud fra, at der er tale om en tragisk ulykke, oplyser han.</t>
  </si>
  <si>
    <t>Omkring klokken 19.15 var der spærret på et område ved badeanstalten, men Mikkel Møldrup fortæller, at ikke hele stedet var afspærret.</t>
  </si>
  <si>
    <t>Poltiet arbejder med at finde ud af, hvem kvinden er, og de pårørende er ikke underrettet.</t>
  </si>
  <si>
    <t>Meldingen om drukneulykken indløb klokken 18.11."</t>
  </si>
  <si>
    <t>8.35019048301407,55.5248622789141,"20/8-22, mand 26, Hjerting","ESBJERG</t>
  </si>
  <si>
    <t>Michael druknede ved Hjerting Strand: Nu efterlyser forældrene vidner</t>
  </si>
  <si>
    <t>Michael S. druknet ved Hjerting Strand. Privatfoto</t>
  </si>
  <si>
    <t>Kortfattede oplysninger fra politiet om dødfunden mand ved Hjerting Strand, som betegner dødsfaldet som en badeulykke. Forældrene fra Belgien efterlyser nu vidner.</t>
  </si>
  <si>
    <t>30 sep. 2022 kl. 19:44</t>
  </si>
  <si>
    <t>Lars Stokbro las@jv.dk</t>
  </si>
  <si>
    <t>OPDATERET: Gisninger om politiets arbejdsmetoder er fjernet, da de ikke kan dokumenteres.</t>
  </si>
  <si>
    <t>Esbjerg: Forældrene til en 26-årig belgisk mand, der blev fundet død i vandet ved Hjerting Strand efterlyser nu hjælp fra de lokale.</t>
  </si>
  <si>
    <t>Deres søn, Michael S.,  er lystfisker, og politiet i Esbjerg mener, at han er druknet i dagene op til lørdag den 20. august. Her fandt en strandgæst på tur ved stranden ved Hjerting den livløse krop i vandet og kontaktede politiet.</t>
  </si>
  <si>
    <t>På det tidspunkt havde hans forældre anmeldt deres søns forsvinden fra Belgien, og en efterlysning var sendt ud internationalt. Derfor kunne politiet hurtigt identificere ham.</t>
  </si>
  <si>
    <t>Men forældrene til den unge mand  efterlyser nu personer, der kan fortælle mere om sønnens død.</t>
  </si>
  <si>
    <t>Forældrene mener muligvis, at deres søn mødte en anden person ved Hjerting, fordi flere af hans ejendele er forsvundet. De tvivler derfor på, at deres søn er druknet ved badning, som politiet har oplyst.</t>
  </si>
  <si>
    <t>De mener selv, at deres søn er død cirka otte dage før han blev fundet og vil gerne høre fra folk, der har set eller talt med Michael fra Belgien.</t>
  </si>
  <si>
    <t>Liget af den unge belgier blev fundet ved 17.30-tiden den 20 august, og politiet kunne hurtigt konstatere, at den afdøde havde ligget i vandet i længere tid.</t>
  </si>
  <si>
    <t>- Det er baseret på den forfatning, han er i. Man bliver jo medtaget af at ligge i vandet i lang tid, forklarede vagtchef ved politiet John Christiansen dengang.</t>
  </si>
  <si>
    <t>Et stort mysterium</t>
  </si>
  <si>
    <t>Forældrene i Belgien ser deres søns død som et stort mysterium og sidder tilbage med flere ubesvarede spørgsmål og fortæller her, hvad de ved om hans forsvinden og død:</t>
  </si>
  <si>
    <t>- Vores søn rejste fra Belgien en måned før, han blev fundet død. Han rejste mandag den 18. juli uden at fortælle os en nøjagtig destination.</t>
  </si>
  <si>
    <t>- Baseret på banktransaktioner startede vi en europæisk eftersøgning og fik torsdag den 18. august at vide, at den sidste hævning af penge på hans kort var den 3. august i Varde på tankstationen Ingo.</t>
  </si>
  <si>
    <t>- Hans bil, en hvid Renault Kangoo med belgiske nummerplader, blev første gang set af forbipasserende den 9. august ved stranden på Skallingen.</t>
  </si>
  <si>
    <t>Reagerer desværre sent</t>
  </si>
  <si>
    <t>Det fik de belgiske myndigheder først at vide onsdag den 17. august.</t>
  </si>
  <si>
    <t>- Så vi kunne desværre først reagere meget sent. Vi rejste fra Belgien om lørdagen den 20. august og kom til Esbjerg om eftermiddagen. Esbjerg Politi havde på det tidspunkt ikke startet en eftersøgning endnu, og vi måtte ikke selv søge, men så gik politiet i gang. Vores søn blev fundet død i vandet ved Hjerting samme eftermiddag ved 17.30-tiden, siger faren.</t>
  </si>
  <si>
    <t>Forældrene identificerede efterfølgende den druknede som Michael. Han var 180 cm høj og vejede cirka 70 kilo.</t>
  </si>
  <si>
    <t>Mødte Michael en anden</t>
  </si>
  <si>
    <t>Søndag den 21. august tog forældrene til Skallingen, hvor Michaels bil, en Renault Kangoo på belgiske nummerplader, blev fundet.</t>
  </si>
  <si>
    <t>- Her fandt vi nogle små genstande tilhørende Michael, og her blev hans sorte jolle også fundet uden motor.</t>
  </si>
  <si>
    <t>Forældrene genkendte uden tøven Michaels håndskrift på et lille stykke papir, som de fandt ved hans ting. Men der var også en anden håndskrift på sedlen.</t>
  </si>
  <si>
    <t>Det rejser spørgsmålet, om Michael mødtes med en anden person på eller ved Skallingen eller i Esbjerg/Vardeområdet.</t>
  </si>
  <si>
    <t>Manglende ejendele tilhørende Michael S.</t>
  </si>
  <si>
    <t>Følgende af Michaels ejendele er ikke fundet eller ikke udleveret til forældrene fra Esbjerg Politi:</t>
  </si>
  <si>
    <t>En bærbar computer af ukendt mærke</t>
  </si>
  <si>
    <t>En smartphone Oppo A16, Pearl Blue</t>
  </si>
  <si>
    <t>Tegnebog med kørekort, betalingskort, identitetskort og kontanter</t>
  </si>
  <si>
    <t>Nikon kikkert, Aculon 10-22x50</t>
  </si>
  <si>
    <t>Solcelle-oplader</t>
  </si>
  <si>
    <t>Blå køletaske</t>
  </si>
  <si>
    <t>Fangstnet, fiskeudstyr og campingudstyr med liggeunderlag</t>
  </si>
  <si>
    <t>Værktøjssæt</t>
  </si>
  <si>
    <t>- Også hans sorte jolle uden motoren blev fundet ved Hjerting. Var der nogle, der så vores søn fiske der og hvornår i så fald præcist, spørger forældrene.</t>
  </si>
  <si>
    <t>- Vi vil være taknemmelige for enhver information, der kan hjælpe os med at finde ud af, hvordan vores søn virkelig døde, siger forældrene.</t>
  </si>
  <si>
    <t>Informationer om Michael kan mailes til rmn.schroeder@skynet.be</t>
  </si>
  <si>
    <t>____________________________________________________</t>
  </si>
  <si>
    <t>En mand er lørdag blevet fundet død i vandet ved Hjerting Strand ved Esbjerg</t>
  </si>
  <si>
    <t>Lørdag klokken 17.41 blev Syd- og Sønderjyllands Politi kaldt ud til Hjerting Strand ved Esbjerg. Anmeldelsen lød på, at man havde fundet en død person i vandet.</t>
  </si>
  <si>
    <t>Det oplyser vagtchef hos Syd- og Sønderjyllands Politi John Christiansen til Ekstra Bladet.</t>
  </si>
  <si>
    <t>- Der bliver sendt redningsbåd og brandvæsen ud til stedet, og her finder vi en person, der er død. Det ser ud til, at vedkommende har ligget i vandet i længere tid, og derfor kan vi kun sige, at det er en mand. Vi kan ikke sige noget om alder eller andet.</t>
  </si>
  <si>
    <t>Klokken 22.15 oplyser Syd- og Sønderjyllands Politi på Twitter, at man har identificeret manden, og at hans pårørende er underrettet.</t>
  </si>
  <si>
    <t>Manden blev fundet kun iført underbukser, og ifølge vagtchefen er det formentlig 'mere end et par dage', at manden har ligget i vandet.</t>
  </si>
  <si>
    <t>Vagtchefen oplyser, at sagen efterforskes som et mistænkeligt dødsfald, hvilket er standardprocedure i sager som disse.</t>
  </si>
  <si>
    <t>ESBJERG</t>
  </si>
  <si>
    <t>Mand fundet død i vandet: Strandgæst alarmerede politiet</t>
  </si>
  <si>
    <t>20 aug. 2022 kl. 19:49</t>
  </si>
  <si>
    <t>Opdateret 20 aug. 2022 kl. 22:26</t>
  </si>
  <si>
    <t>Lasse Storgaard Højlund lasho@jfmedier.dk og Julie Povlsen jupov@jfmedier.dk</t>
  </si>
  <si>
    <t>Opdateret: Syd- og Sønderjyllands Politi oplyser på twitter klokken 22.13, at den afdødes pårørende er underrettet.</t>
  </si>
  <si>
    <t>Esbjerg/Hjerting Strand: En mand er lørdag eftermiddag fundet død i havet ved Hjerting Strand.</t>
  </si>
  <si>
    <t>Det oplyser John Christiansen, der er vagtchef ved Syd- og Sønderjyllands Politi til jv.dk</t>
  </si>
  <si>
    <t>En person, der var en tur på stranden, spottede den livløse krop i vandet og kontaktede politiet. Anmeldelsen kom klokken 17.43, men politiet vurderer, at den afdøde har ligget i vandet i længere tid.</t>
  </si>
  <si>
    <t>- Det er baseret på den forfatning, han er i. Man bliver jo medtaget af at ligge i vandet i lang tid, forklarer John Christiansen.</t>
  </si>
  <si>
    <t>Politiet har ifølge vagtchefen en formodning om, hvem manden kan være, men det skal undersøges yderligere.</t>
  </si>
  <si>
    <t>Det samme gælder dødsårsagen. Mandag vil myndighederne foretage de første undersøgelser for at forsøge at fastslå, hvordan den afdøde mistede livet. Lykkes det ikke, vil der blive foretaget en obduktion.</t>
  </si>
  <si>
    <t>- Vi har en formodning om, at han måske har været ude at bade, da han var iført underbukser, da han blev fundet, men det skal undersøges nærmere, udtaler vagtchefen."</t>
  </si>
  <si>
    <t>9.46209458119405,54.8389115640385,"24/8-22, mand 78, Kollund","RITZAU</t>
  </si>
  <si>
    <t>24.08.22 KL. 19:27</t>
  </si>
  <si>
    <t>Tysker fik ildebefindende og er død under badning</t>
  </si>
  <si>
    <t>Ifølge politiet fik en 78-årig mand et ildebefindende, mens han var ude at bade ved Kollund i Sønderjylland.</t>
  </si>
  <si>
    <t>En tysk mand er onsdag aften erklæret død, efter at han tidligere på dagen blev reddet op af vandet ved Kollund i Sønderjylland i det, der i B.T. i første omgang blev betegnet som en drukneulykke.</t>
  </si>
  <si>
    <t>Vagtchefen ved Syd- og Sønderjyllands Politi oplyser kort før klokken 22 til Ritzau, at manden fik et ildebefindende.</t>
  </si>
  <si>
    <t>Politiet oplyste tidligere på aftenen til B.T., at manden var i live, da han blev fløjet til hospitalet - men at man ikke kendte hans tilstand.</t>
  </si>
  <si>
    <t>- Der tale om en tysk badegæst, som har fået et ildebefindende, mens han badede med sin kone, sagde politiet til mediet.</t>
  </si>
  <si>
    <t>Vagtchef Henrik Sønderskov oplyser, at der er tale om en 78-årig mand, som boede i Kruså nær grænsen til Tyskland. Politiet modtog anmeldelsen klokken 17.44.</t>
  </si>
  <si>
    <t>Ulykke i Sønderjylland: Mand afgået ved døden</t>
  </si>
  <si>
    <t>Opdatering: Den tyske turist er afgået ved døden. Det oplyser vagtchefen ved Syd- og Sønderjyllands Politi til Ritzau kort før klokken 22.</t>
  </si>
  <si>
    <t>Politi og redning er til stede i forbindelse med en mulig drukneulykke i Kollund.</t>
  </si>
  <si>
    <t>Det oplyser Syd- og Sønderjyllands Politi til B.T.</t>
  </si>
  <si>
    <t>Billeder fra stedet viser, at en lægehelikopter er sat ind.</t>
  </si>
  <si>
    <t>Vagtchefen bekræfter også, at der er badegæsten er blevet fløjet på hospitalet med helikopter.</t>
  </si>
  <si>
    <t>Politiet oplyser yderligere, at den tyskeren er i live, men man kender ikke hans nuværende tilstand."</t>
  </si>
  <si>
    <t>Den afdøde er en 75-årig mand</t>
  </si>
  <si>
    <t xml:space="preserve">Både redningshelikopter og lægehelikopter var til stede, da en 75-årig mand torsdag omkom i en drukneulykke i udfor Rødhus Klit. </t>
  </si>
  <si>
    <t xml:space="preserve">BIRKELSE:En 75-årig mand fra Birkelse døde torsdag i en drukneulykke i havet ud for Rødhus Klit. Ulykken skete i forbindelse med dykning, oplyser Nordjyllands Politi. Mandens pårørende er underrettet. </t>
  </si>
  <si>
    <t xml:space="preserve">- De var to dykkere af sted, og den ene af de to blev pludselig væk i vandet. Det var makkeren, som slog alarm, fortæller vagtchef Mads Hessellund, Nordjyllands Politi. </t>
  </si>
  <si>
    <t>Politiet modtog anmeldelsen om ulykken klokken 10.20.</t>
  </si>
  <si>
    <t xml:space="preserve">Der blev med det samme sendt politi og redningsmandskab til stedet, ligesom redningshelikopteren også blev sendt i luften. </t>
  </si>
  <si>
    <t>Kort tid efter, at der var slået alarm, fik mandskabet i redningshelikopteren øje på en livløs person i vandet. Den ældre mand blev bjærget og efterfølgende erklæret død på vej til sygehuset, oplyser Mads Hessellund."</t>
  </si>
  <si>
    <t>11.1740217405748,55.4946330850789,"Non-fatal, 24/8-22, mand 80, Mullerup Strand","KALUNDBORG | NYHEDER</t>
  </si>
  <si>
    <t>ULYKKE: Ung familie i bil, der var vidner til genoplivning af en druknet mand ved Mullerup Havn, blev ramt af del fra minigolfbane, da helikopter lettede. Ingen i bilen kom til skade.</t>
  </si>
  <si>
    <t>Af Bjarne Robdrup</t>
  </si>
  <si>
    <t>25. august 2022, 10:51 | Opdateret 25. august 2022, 10:54</t>
  </si>
  <si>
    <t>MULLERUP: En mand i 80erne blev, ikke langt fra stenmolen ved Mullerup Strand, fundet druknet onsdag aften.</t>
  </si>
  <si>
    <t>En yngre mand, der fandt den druknede, råbte om hjælp, og tililende sørgede for kunstigt åndedræt og hjertemassage. Og så blev den ældre mand kaldt tilbage til livet.</t>
  </si>
  <si>
    <t>En helikopter fra Forsvaret, som deltog i redningaktionen ved Mullerup Havn, onsdag aften, sugede en del af en minigolfbane op i luften, da helikopteren lettede. Metaldelen ramte og gik igennem en bil, oplyser et vidne. Arkivfoto: Peter Andersen</t>
  </si>
  <si>
    <t>Det oplyser flere vidner til avisen.</t>
  </si>
  <si>
    <t>Men dramaet sluttede ikke der. En ambulance blev tilkaldt, og samtidig landede en redningshelikopter. Da helikopteren lettede ind over grill- og ishuset ved Mullerup havn, blev en slidske fra den nærliggende minigolfbane suget med op.</t>
  </si>
  <si>
    <t xml:space="preserve"> -  Slidsken landede oven på og gik igennem en bil, hvor der sad en ung familie. Ingen kom heldigvis noget til, men det må have været meget tæt på, at forløbet kunne have været meget værre, siger et vidne, avisen har talt med."</t>
  </si>
  <si>
    <t>14.818832468775,55.2596512478293,"30/8-22, mand 79, Sandkås","Mand død i drukneulykke</t>
  </si>
  <si>
    <t>Bornholm blev tirsdag ramt af den anden drukneulykke i august. Tidligere på måneden døde en tysk turist</t>
  </si>
  <si>
    <t>En 79-årig mand mistede tirsdag livet i en drukneulykke ud for Sankås på Bornholm. (Arkivfoto). Foto: Mads Claus Rasmussen/Ritzau Scanpix</t>
  </si>
  <si>
    <t>En 79-årig mand mistede tirsdag livet i en drukneulykke ud for Sandkås ved Allinge, oplyser Bornholms Politi i sin døgnrapport.</t>
  </si>
  <si>
    <t>Politiet modtog klokken 16.22 en anmeldelse om en person i vandet, som ikke var i stand til at komme ind.</t>
  </si>
  <si>
    <t>Beredskabet blev tilkaldt, og den ældre mand blev bjærget i land. Men det var for sent. Den afdøde er en mand fra Jylland, oplyser politiet.</t>
  </si>
  <si>
    <t>Det er anden gang i løbet af august, at Bornholm rammes af en drukneulykke. Den 4. august mistede en kvindelig tysk turist livet, da hun var ude og bade ved Balka Strand syd for Nexø.</t>
  </si>
  <si>
    <t>Mand druknet ud for Sandkås</t>
  </si>
  <si>
    <t>En ældre mand med adresse udenfor Bornholm druknede i eftermiddag ud for Sandkås, syd for Allinge.</t>
  </si>
  <si>
    <t>Af: Martin Poul Gangelhoff Hansen</t>
  </si>
  <si>
    <t>En ældre, dansk mand, der ikke har bopæl på Bornholm, er tirsdag druknet ved Sandkås Strand.</t>
  </si>
  <si>
    <t>Det oplyser vagthavende ved Bornholms Politi.</t>
  </si>
  <si>
    <t>Brandvæsnet blev tirsdag eftermiddag kaldt ud til mulig drukneulykke ud for Sandkås Strand, hvor en person var blevet set i vandet 100 meter ude, og som ikke kunne komme ind.</t>
  </si>
  <si>
    <t>Indsatsleder ved Bornholms Brandvæsen Gert Olesen oplyser, at beredskabet fik reddet den pågældende i land og påbegyndte førstehjælp, indtil ambulancereddere og akut-lægen kom og overtog.</t>
  </si>
  <si>
    <t>Desværre stod mandens liv ikke til at redde."</t>
  </si>
  <si>
    <t>11.6831400046639,56.4609585685915,"2/9-22, kvinde 23, Uummannaq, Grønland","To personer faldt i vandet. En af dem døde.Foto: KNR</t>
  </si>
  <si>
    <t>En kvinde er død i havnen i Uummannaq</t>
  </si>
  <si>
    <t>2. september 2022 Â· 07:54af Nutaarsiassaqartitsivik / Nyhedsredaktionen</t>
  </si>
  <si>
    <t>Politiet understreger, at der ikke er sket et fjeldskred i Karratfjorden.</t>
  </si>
  <si>
    <t>En 23-årige kvinde er fredag morgen afgået ved døden i Uummannaq.</t>
  </si>
  <si>
    <t>Hun havde opholdt sig på en båd i havnen sammen med en anden person, da båden kæntrede. Politiet formoder, at det er sket på grund af et isbjerg, men de kender ikke den præcise grund endnu. Det oplyser vagtchef ved Grønlands Politi Bent Johnsen til KNR.</t>
  </si>
  <si>
    <t>Klokken 05.02 modtog politiet en melding om, at der var to personer i vandet i havnen. Den anden person kom op af vandet, men den 23-årige kvinde døde.</t>
  </si>
  <si>
    <t>- Det er vigtigt at sige, at det ikke skyldes et fjeldskred i Karratfjorden, siger vagtchef Bent Johnsen.</t>
  </si>
  <si>
    <t>I 2017 buldrede en tsunami igennem Karratfjorden, men det skal man altså ikke være bange for her ifølge politiet."</t>
  </si>
  <si>
    <t>10.3477820387085,55.1502810590238,"9/9-22, mand 36, Brahetrolleborg","En mand er fundet død i bil i en sø ved fynsk gods</t>
  </si>
  <si>
    <t>Ved en lille sø, der hører til Brahetrolleborg Gods, er en mand fundet død i en bil, oplyser Fyns Politi.</t>
  </si>
  <si>
    <t>10. sep 2022, kl. 07:18</t>
  </si>
  <si>
    <t>En 36-årig mand er fredag aften fundet død i en bil i en lille sø, der hører til Brahetrolleborg Gods, der ligger tæt på Faaborg.</t>
  </si>
  <si>
    <t>Det oplyser Henrik Strauss, der er vagtchef ved Fyns Politi.</t>
  </si>
  <si>
    <t>- Klokken 21.17 er der en borger, der finder en bil, der ligger i en lille sø, der hører til Brahetrolleborg Gods, siger han.</t>
  </si>
  <si>
    <t>- Vi kommer frem sammen med ambulance og dykkere, og så finder man en mand i bilen, der er afgået ved døden, siger vagtchefen.</t>
  </si>
  <si>
    <t>Politiet ved endnu ikke, hvordan bilen er endt i søen. En bilinspektør er sent fredag aften til stede ved søen for at lave undersøgelser.</t>
  </si>
  <si>
    <t>En bilinspektørs opgave er at undersøge alvorlige trafikulykker. Bilinspektøren kan blandt andet vurdere, hvor hurtigt der er blevet kørt, eller om der er foretaget opbremsning eller lignende.</t>
  </si>
  <si>
    <t>Efterfølgende vil Beredskabsstyrelsen komme til stedet, hvor de vil hejse bilen op af søen.</t>
  </si>
  <si>
    <t>Politiet mener, at manden har været alene i bilen. Desuden formoder politiet heller ikke, at ulykken er forårsaget af et sammenstød med en anden bil, siger Henrik Strauss."</t>
  </si>
  <si>
    <t>9.78670971913686,55.5794151844242,"11/9-22, mand 54, Hybylund Strand","11. SEP. 2022 - 17:53</t>
  </si>
  <si>
    <t>MAND VAR GÅET I NEDTRYKT TILSTAND: NU ER HAN FUNDET DØD</t>
  </si>
  <si>
    <t>En 54-årig mand er fundet død på Hybylund Strand nær Fredericia.</t>
  </si>
  <si>
    <t>Trekant Brand og Sydøstjyllands Politi arbejdede søndag formiddag i området, og ifølge avisen.nu hang det sammen med, at de havde fundet liget af den døde mand.</t>
  </si>
  <si>
    <t>Mandens pårørende er underrettede."</t>
  </si>
  <si>
    <t>9.79050383869006,54.9023725619743,"13/9-22, mand 76, Sønderborg","Drukneulykke ved Vikingen på Strandvej</t>
  </si>
  <si>
    <t>13. september 202213:25112</t>
  </si>
  <si>
    <t>Politi, beredskabets indsatsleder og ambulance er ved badeanstalten Vikingen på Strandvej i Sønderborg, hvor der er sket en drukneulykke.</t>
  </si>
  <si>
    <t>En tydeligt rystet kvinde fortæller, at hun så vedkommende ligge livløs i vandet og ringede 112.</t>
  </si>
  <si>
    <t>Den afdøde er en 76-årig mand fra Sønderborgområdet og de pårørende er underrettet."</t>
  </si>
  <si>
    <t>11.6829396255078,56.4598041894572,"22/9-22, mand 67, Qasigiannguit, Grønland","Endnu en arbejdsulykke har kostet en mand livet: Denne gang i en drukneulykke ved Qasigiannguit</t>
  </si>
  <si>
    <t>Et besætningsmedlem fra sandsugeren Holmi er omkommet sidste uge, da han faldt overbord og slog hovedet. Politiet har undersøgt sagen og konstateret, at der er tale om en drukneulykke.</t>
  </si>
  <si>
    <t>Naalakkersuisut</t>
  </si>
  <si>
    <t>MERETE LINDSTRØM</t>
  </si>
  <si>
    <t>Mandag, 26. september 2022 - 15:46</t>
  </si>
  <si>
    <t>En mand sidst i 60'erne er torsdag sidste uge omkommet på sit arbejde på Sandsugningsskibet Holmi, der lå ved Qasigiannguit.</t>
  </si>
  <si>
    <t>Sandsugeren Holmi er ejet af KBK Enterprise. Medejer og direktør i KBK Knud Kristensen fortæller, at de er meget berørt af den tragiske hændelse.</t>
  </si>
  <si>
    <t>- Vores maskinmester, som døde, har været på Holmi i omkring 18 år og det er dybt tragisk det, der er sket.</t>
  </si>
  <si>
    <t>Slog hovedet i faldet</t>
  </si>
  <si>
    <t>Ulykken skete, da besætning og mekanikere arbejdede på akslen på skibet.</t>
  </si>
  <si>
    <t>Maskinmesteren skulle hente nogle af de andre i en jolle men på vej ned i jollen er han faldet i vandet og har øjensynligt slået hovedet i faldet, fortæller Knud Kristensen.</t>
  </si>
  <si>
    <t>Mekanikeren kunne se, at jollen drev og fik fat på en lokal i en anden jolle for at sejle ud og få maskinmesteren op. Desværre stod hans liv ikke til at redde.</t>
  </si>
  <si>
    <t>Sejles hjem til Ilulissat</t>
  </si>
  <si>
    <t xml:space="preserve">Politiet bekræfter hændelsen og oplyser, at det trods forsøg på livreddende førstehjælp ikke lykkedes at genoplive manden. </t>
  </si>
  <si>
    <t xml:space="preserve">Knud Kristensen fortæller at de er igang med at sørge for kiste og andet til deres medarbejder. </t>
  </si>
  <si>
    <t>- Vi sejler ham til Ilulissat i dag og afleverer ham til familien, hvor han skal begraves på onsdag, slutter direktøren.</t>
  </si>
  <si>
    <t>Politiet har undersøgt sagen og har konstateret, at der er tale om en drukneulykke, hvorfor sagen er afsluttet, oplyser politikommissær, Aqqaluk Petersen, der er distriktleder hos politiet i Aasiaat.</t>
  </si>
  <si>
    <t>Den Maritime Havarikommission, Søfartsstyrelsen samt arbejdstilsynet er underrettet om ulykken."</t>
  </si>
  <si>
    <t>11.8832010232761,54.9631202423034,"26/9-22, kvinde 58, Storstrømsbroen","KVINDE DØD EFTER SPRING FRA BRO</t>
  </si>
  <si>
    <t>Kvinden blev erklæret død ved ankomsten til Rigshospitalet, oplyser politiet.</t>
  </si>
  <si>
    <t>26 sep. 2022 kl. 14:00</t>
  </si>
  <si>
    <t>Opdateret 27 sep. 2022 kl. 11:11</t>
  </si>
  <si>
    <t>Den kvinde, som mandag kort før klokken 13 sprang ud fra Storstrømsbroen, overlevede desværre ikke. Politiets vagtchef oplyser tirsdag morgen til Radio SydhavsØerne, at den 58-årige kvinde, som kom fra Guldborgsund Kommune, blev erklæret død ved ankomsten til Rigshospitalet.</t>
  </si>
  <si>
    <t>Det var et vidne, som slog alarm til politiet efter at have set kvinden parkere sin bil på broen, hvorefter hun steg ud og sprang i vandet.</t>
  </si>
  <si>
    <t>Fire arbejdere på byggeriet af den nye Storstrømsbro, der var i området, samlede hende kort efter op og sejlede hende ind til land, hvor hun blev hentet af en af Forsvarets redningshelikoptere, som fløj hende til Rigshospitalets Traumecenter, men hendes liv stod altså desværre ikke til at redde."</t>
  </si>
  <si>
    <t>11.1306435965679,54.8310561692088,"28/9-22, mand 87, Nakskov Havn","MAND FUNDET DØD I HAVNEBASSIN</t>
  </si>
  <si>
    <t>Brandvæsen, politi og ambulance rykkede ud til ulykken. Foto: Lars Dalsig</t>
  </si>
  <si>
    <t>En mand blev tidligt onsdag morgen fundet død i en havn på Lolland.</t>
  </si>
  <si>
    <t>28 sep. 2022 kl. 08:17</t>
  </si>
  <si>
    <t>En mand er tidligt onsdag morgen fundet død i havnebassinet i Nakskov Havn ikke langt fra den gamle toldbygning.</t>
  </si>
  <si>
    <t>Det var en forbipasserende, der opdagede manden ligge i vandet og slog alarm til 112 kort før klokken 7. Da politi, ambulance og brandvæsen nåede frem, fik man trukket manden op af vandet, men hans liv stod desværre ikke til at redde.</t>
  </si>
  <si>
    <t>Politiets vagtchef oplyser til Folketidende, at der er tale om en 87-årig mand fra Nakskov, og alt tyder på, at der er tale om en ulykke. De pårørende er underrettet."</t>
  </si>
  <si>
    <t>12.5968439338594,55.7062534358252,"30/9-22, mand, Københavns Havn","Mand døde i drukneulykke ved Sandkaj</t>
  </si>
  <si>
    <t>9. NOVEMBER 2022</t>
  </si>
  <si>
    <t>REDAKTIONEN</t>
  </si>
  <si>
    <t>NORDHAVN</t>
  </si>
  <si>
    <t>Københavns Politi og Hovedstadens Beredskab blev 30. september kl. 10.34 kaldt ud til Sandkaj, hvor der var blevet slået alarm, da en mand ikke var kommet op af vandet igen.</t>
  </si>
  <si>
    <t>Udrykningskøretøjer, dykkere, overfaldereddere og en drone blev derfor indsat, og kort tid efter blev en livløs person fundet i vandet. Vedkommende blev straks kørt på hospitalet, men blev efterfølgende erklæret død, oplyser Københavns Politi.</t>
  </si>
  <si>
    <t>Vores første redningsenheder med overfladereddere var på stedet 5 minutter efter alarm, redningsdykkere var i vandet 8 min efter alarm, og personen blev bragt op 2 min efter dykkerne var gået i vandet. Da personen er oppe af vandet, påbegyndte vores brandfolk nødbehandling, der overtages af akutlæge og ambulancepersonale fra Region Hovedstaden,"" skirver Hovedstadens Beredskab.</t>
  </si>
  <si>
    <t>Rykker massivt ud: Person fundet livløs i havnen</t>
  </si>
  <si>
    <t>En person er fundet livløs i vandet. Foto: Hovedstadens Beredskab</t>
  </si>
  <si>
    <t>30 sep. 2022 kl. 10:56</t>
  </si>
  <si>
    <t>Jeppe Helkov jeppe@kobenhavnliv.dk</t>
  </si>
  <si>
    <t>Hovedstadens Beredskab er fredag formiddag rykket ud til Nordhavn. Her frygter de, at en person er druknet.</t>
  </si>
  <si>
    <t>- 112-melding om mulig drukneulykke ved Sandkaj i Nordhavn. En person savnes efter at være gået i vandet. Vi er på vej med flere udrykningskøretøjer, dykkere, overfladereddere og drone, skriver Københavns Beredskab på deres Twitter-profil.</t>
  </si>
  <si>
    <t>På Twitter oplyser Hovedstadens Beredskab kort tid efter, at man med en hurtigt indsats fra dykkerne har fundet en livløs person i vandet. Mandskabet har straks påbegyndt livreddende førstehjælp. Patienten er nu overdraget til lægen og ambulancen fra akutberedskabet, lyder det.</t>
  </si>
  <si>
    <t>KøbenhavnLIV har været i kontakt med beredskabet. De oplyser, at et vidne har set en vinterbad gå i havnebadet for at tage en dukkert. Men personen dukkede altså ikke dukket op igen.</t>
  </si>
  <si>
    <t>___________________________________________________</t>
  </si>
  <si>
    <t>Person fundet livløs i vandet</t>
  </si>
  <si>
    <t>Fredag formiddag er redningsfolk rykket ud til en drukneulykke ved Københavns Nordhavn. En person er fundet livløs i vandet</t>
  </si>
  <si>
    <t>En person er fundet livløs i vandet fredag formiddag. Foto: Hovedstadens Beredskab</t>
  </si>
  <si>
    <t>Af Petra Akullu Møller</t>
  </si>
  <si>
    <t>Fredag formiddag er redningsfolk rykket talstærkt ud til Sandkaj i Københavns Nordhavn.</t>
  </si>
  <si>
    <t>Vi er på vej med flere udrykningskøretøjer, dykkere, overfladereddere og drone,' skriver Hovedstadens Beredskab på Twitter.</t>
  </si>
  <si>
    <t>Nu lyder meldingen, at de har fundet en person livløs i vandet.</t>
  </si>
  <si>
    <t>Mandskabet har straks påbegyndt livreddende førstehjælp. Patienten er nu overdraget til lægen og ambulance,' står der i tweetet.</t>
  </si>
  <si>
    <t>- Vi kan ikke fortælle så meget lige nu, fortalte Københavns Politi, da Ekstra Bladet ringede til dem, inden personen blev fundet.</t>
  </si>
  <si>
    <t>Dykkere har fundet livløs person i vandet ved Nordhavn</t>
  </si>
  <si>
    <t>Beredskabet rykkede fredag formiddag ud til Sandkaj med udrykningskøretøjer, dykkere, overfladereddere og droner.</t>
  </si>
  <si>
    <t>Fredag d. 30. september 2022, kl. 12.17</t>
  </si>
  <si>
    <t>gauth-anne.baungaard</t>
  </si>
  <si>
    <t>ANNE BAUNGAARD Journalist</t>
  </si>
  <si>
    <t>Hovedstadens Beredskab har indsat dykkere, som har fundet en livløs person i vandet ved Sandkaj i Nordhavn.</t>
  </si>
  <si>
    <t>Mandskabet har straks påbegyndt livreddende førstehjælp.</t>
  </si>
  <si>
    <t>Patienten er nu overdraget til lægen og ambulancen fra akutberedskabet, skriver beredskabet på Twitter.</t>
  </si>
  <si>
    <t>Opdatering #Sandkaj: Vi har hurtigt indsat dykkere som har fundet en livløs person i vandet. Mandskabet har straks påbegyndt livreddende førstehjælp. Patienten er nu overdraget til lægen og ambulancen fra @akutberedskabet https://t.co/fufIwy9gnP pic.twitter.com/DWiOlf3Sag</t>
  </si>
  <si>
    <t>Tidligere fredag formiddag skrev beredskabet, at de havde modtaget en 112-melding om en mulig drukneulykke i Nordhavn. Her var en person meldt savnet efter at være gået i vandet.</t>
  </si>
  <si>
    <t>Derfor rykkede beredskabet ud med udrykningskøretøjer, dykkere, overfladereddere og droner, lød beskeden.</t>
  </si>
  <si>
    <t>112-melding om mulig drukneulykke ved #Sandkaj i #Nordhavn. En person savnes efter at være gået i vandet. Vi er på vej med flere udrykningskøretøjer, dykkere, overfladereddere og drone. Opdateres...</t>
  </si>
  <si>
    <t>Jolle sejlede i land af sig selv: Frygter mand har mistet livet i en drukneulykke</t>
  </si>
  <si>
    <t>Tirsdag blev en redningsaktion iværksat - nu frygter man det værste.</t>
  </si>
  <si>
    <t>Anledningen til, at man overhovedet startede en redningsaktion til vands og i luften, skyldtes, at man tirsdag havde fundet en efterladt jolle på øen. Nu frygter man det værste.</t>
  </si>
  <si>
    <t>Ifølge Fyns Amtsavis var et sejlskib drevet i land med sejlet hejst, men uden passager eller sejler ombord.</t>
  </si>
  <si>
    <t>Tirsdag eftermiddag indstillede man eftersøgningen fra dansk side, så nu ligger eftersøgningen på tysk side - hvilket har noget at gøre med strømforholdene og at man forrmoder sejleren befinder sig i nærheden af Tyskland."</t>
  </si>
  <si>
    <t>9.58451633383299,55.2683408866206,"8/10-22, mand 68, Haderslev Fjord","Mand død i drukneulykke</t>
  </si>
  <si>
    <t>En 68-årig mand er afgået ved døden i en drukneulykke i Haderslev Fjord</t>
  </si>
  <si>
    <t>Foto: Martin Thomsen/Local Eyes</t>
  </si>
  <si>
    <t>En mand er lørdag eftermiddag afgået ved døden i en drukneulykke i Haderslev Fjord.</t>
  </si>
  <si>
    <t>Det skriver JydskeVestkysten.</t>
  </si>
  <si>
    <t>Richard Borring, vagtchef ved Syd- og Sønderjyllands Politi, siger til mediet, at politikredsen fik en anmeldelse fra en person, der kunne se sin kammerats jolle ligge skævt i vandet.</t>
  </si>
  <si>
    <t>- Vi sender en patrulje til stedet og kan konstatere, at der ikke er nogen i selve båden. En helikopter får herefter øje på en livløs person i vandet ikke langt derfra. Han er nu bjærget og er desværre konstateret død, siger Richard Borring.</t>
  </si>
  <si>
    <t>Til Ekstra Bladet fortæller vagtchefen, at der er tale om en 68-årig mand fra nærområdet, der er omkommet.</t>
  </si>
  <si>
    <t>I skrivende stund er Syd- og Sønderjyllands Politi fortsat i gang med efterforskningen.</t>
  </si>
  <si>
    <t>- Vi arbejder ikke ud fra, at der er sket et strafbart forhold, siger Richard Borring.</t>
  </si>
  <si>
    <t>Politiet fik anmeldelsen klokken 16.28. Mandens pårørende er underrettet.</t>
  </si>
  <si>
    <t>_________________________________________________</t>
  </si>
  <si>
    <t>8. oktober</t>
  </si>
  <si>
    <t>16.18. En redningshelikopter og en båd fra Dansk Søredningsselskab Assens blev indsat efter fund af en tom båd i nærheden af Djævleø i Haderslev fjord. Helikopteren fandt den savnede i vandet livløs uden redningsvest en halv sømil nord for Djævleø."</t>
  </si>
  <si>
    <t>8.88811272492149,55.84336420209,"Non-fatal, 8/10-22, mand 1, Sønder Omme","10. oktober</t>
  </si>
  <si>
    <t>Etårig fundet livløs i havebassin: Sådan har den lille dreng det nu</t>
  </si>
  <si>
    <t>Lørdag blev en blot etårig dreng fundet livløs i en havebassin i Sdr. Omme i Herning Kommune. Nu giver politiet en status på drengens tilstand</t>
  </si>
  <si>
    <t>Af Maria Hoang</t>
  </si>
  <si>
    <t xml:space="preserve">Enhver forælders værste mareridt udspillede sig lørdag eftermiddag i Sdr. Omme i Herning Kommune. </t>
  </si>
  <si>
    <t xml:space="preserve">Her blev en blot etårig dreng fundet livløs i et havebassin ved et hus, han var gæst i, og efter livreddende førstehjælp blev han hastet på hospitalet. </t>
  </si>
  <si>
    <t>For at kunne vise dig denne video, beder vi dig acceptere marketing og statistik cookies. Klik her for at ændre dit samtykke</t>
  </si>
  <si>
    <t xml:space="preserve">Nu kan JydskeVestkysten så berette nyt om det etårige barns tilstand. </t>
  </si>
  <si>
    <t xml:space="preserve">Avisen skriver desuden, at barnets forældre eller øvrige tilstedeværende voksne ifølge politiet ikke har overtrådt nogle regler, og episoden kategoriseres som en hændelig ulykke. </t>
  </si>
  <si>
    <t>______________________________________________</t>
  </si>
  <si>
    <t>Etårig fundet livløs i havebassin</t>
  </si>
  <si>
    <t>En lille dreng blev lørdag fundet druknet i et havebassin i Sdr. Omme</t>
  </si>
  <si>
    <t>Enhver forældres værste mareridt udspillede sig lørdag eftermiddag i Sdr. Omme i Billund Kommune.</t>
  </si>
  <si>
    <t>Her blev en blot etårig dreng fundet livløs i et havebassin.</t>
  </si>
  <si>
    <t>Stabil</t>
  </si>
  <si>
    <t>Klokken 16.43 lørdag eftermiddag fik Østjyllands Politi et alarmopkald om en livløs lille dreng i et havebassin.</t>
  </si>
  <si>
    <t>Drengen, som var gæst i huset, fik foretaget livreddende førstehjælp og fragtet til Herning Sygehus, hvor det heldigvis lykkedes få liv i den lille dreng igen.</t>
  </si>
  <si>
    <t>Vagtchefen hos Østjyllands Politi, John Skjødt, bekræfter hændelsen over for Ekstra Bladet og fortæller, at drengens tilstand nu er stabil.</t>
  </si>
  <si>
    <t>Om der er kommet varige skader efter tiden i vandet, kan politiet ikke komme nærmere ind på.</t>
  </si>
  <si>
    <t>Hvad der ligger forud for, at drengen kunne ende i bassinet, kan politiet heller ikke svare på.</t>
  </si>
  <si>
    <t>- Det bliver umiddelbart betragtet som en ulykke, men jeg kan ikke sige mere. Der bliver foretaget undersøgelser, der skal klarlægge forløbet, siger John Skjødt.</t>
  </si>
  <si>
    <t>________________________________________________</t>
  </si>
  <si>
    <t>Etårigt barn hastet på hospitalet efter ulykke i havebassin: - Vi ved ikke, hvor længe han har ligget der</t>
  </si>
  <si>
    <t>Et lille barn har lørdag været ude for en drukneulykke. Foto: Presse-fotos.dk</t>
  </si>
  <si>
    <t>08 okt. 2022 kl. 17:14</t>
  </si>
  <si>
    <t>Opdateret 08 okt. 2022 kl. 19:48</t>
  </si>
  <si>
    <t>Sønder Omme: En etårig dreng er lørdag blevet hastet på hospitalet i Herning efter en drukneulykke på en adresse i Sønder Omme.</t>
  </si>
  <si>
    <t>Det oplyser Jesper Brian Jensen, vagtchef ved Sydøstjyllands Politi.</t>
  </si>
  <si>
    <t>- Vi er i gang med at undersøge omstændighederne derude. Det er i hvert fald en etårig, som er røget i et havebassin af en art. Vi ved ikke, hvor længe han har ligget der, fortæller han.</t>
  </si>
  <si>
    <t>Barnets tilstand er i øjeblikket ukendt. Ulykken blev anmeldt klokken 16.43."</t>
  </si>
  <si>
    <t>12.473589578012,55.6808029461632,"10/10-22, mand, Damhussøen","Mand fundet død i københavnsk sø</t>
  </si>
  <si>
    <t>En ældre mand er mandag eftermiddag fundet død i Damhussøen i Vanløse, oplyser Københavns Politi</t>
  </si>
  <si>
    <t>Af Nicklas Krarup</t>
  </si>
  <si>
    <t>Mandag eftermiddag er en ældre mand blevet reddet op af Damhussøen i Vanløse, efter en kvinde havde opdaget en person i søen.</t>
  </si>
  <si>
    <t>Manden var livløs, da redningsmandskabet ankom, og manden blev senere erklæret død på Hvidovre Hospital oplyser, Københavns Politi til Ekstra Bladet.</t>
  </si>
  <si>
    <t>- Brandvæsenet får en anmeldelse klokken 15:20 fra en kvinde, der bemærker en person i vandet. Vi ankommer til stedet og får hevet en ældre mand op. Han er nu erklæret død, siger vagtchef ved Københavns Politi Henrik Brix til Ekstra Bladet.</t>
  </si>
  <si>
    <t>Ifølge vagtchefen er der ikke noget, der tyder på, at der er begået en kriminel handling. Det er politiet ved at undersøge nærmere.</t>
  </si>
  <si>
    <t>Manden, der blev fundet i vandkanten nær Damhusdæmningen, er endnu ikke identificeret, oplyser vagtchefen."</t>
  </si>
  <si>
    <t>10.2313749013761,55.0972480192915,"Non-fatal, 10/10-22, mand, Faaborg","Mand faldt i vandet og var nær druknet: Forbipasserende hørte hans råb om hjælp</t>
  </si>
  <si>
    <t>10 okt. 2022 kl. 09:28</t>
  </si>
  <si>
    <t>Faaborg: En mand måtte natten til mandag hastes på hospitalet, efter han var faldet i vandet ved Faaborg Lystbådshavn, da han forsøgte at gå ombord i sin båd.</t>
  </si>
  <si>
    <t>Det oplyser Henrik Krøjgaard, vagtchef ved Fyns Politi.</t>
  </si>
  <si>
    <t>- Manden råbte om hjælp, hvilket gjorde, at en forbipasserende fandt ham og ringede 112, fortæller han.</t>
  </si>
  <si>
    <t>Beredskabet fik efterfølgende manden bjærget og sendt på hospitalet til opvarmning, da hans krop var blevet nedkølet til omkring 34 grader.</t>
  </si>
  <si>
    <t>På daværende tidspunkt havde han befundet sig i vandet i godt 30 minutter.</t>
  </si>
  <si>
    <t>- Han er nu uden for livsfare og har fået det godt igen, fortæller vagtchefen.</t>
  </si>
  <si>
    <t>Hændelsen fandt sted omkring midnat."</t>
  </si>
  <si>
    <t>11.6106985545631,54.6595392826756,"19/10-22, mand, Høvænge Havn","Sydsjællands og Lolland-Falsters Politi</t>
  </si>
  <si>
    <t>Politi og Redningsberedskabet er også til stede i havnen i Øster-Ulslev, hvor en mand er fundet i vandet. Manden er afgået ved døden. Vi er i færd med underretning af pårørende, afhøringer og undersøgelser på stedet mv. Vh. Vagtchefen.</t>
  </si>
  <si>
    <t>_____________________________________________________</t>
  </si>
  <si>
    <t>En mand er blevet fundet død i vandet ved havnen i Øster-Ulslev på Lolland</t>
  </si>
  <si>
    <t>Sydsjællands og Lolland-Falsters Politi og redningsberedskab er onsdag formiddag til stede ved havnen i Øster-Ulslev på Lolland, hvor en mand er fundet død i vandet.</t>
  </si>
  <si>
    <t>Det skriver politikredsen på Twitter.</t>
  </si>
  <si>
    <t>Politiet oplyser, at manden er identificeret. De er i gang med at underrette mandens pårørende, og de har foretaget undersøgelser og afhøringer på stedet.</t>
  </si>
  <si>
    <t>Der er tale om en polsk statsborger, og politiet skriver i en opdatering, at de ikke har konstateret noget kriminelt i forbindelse med sagen."</t>
  </si>
  <si>
    <t>10.0537397355448,55.502963064346,"16/12-22, mand 44, Ejlskov","Af Ritzau /112</t>
  </si>
  <si>
    <t>Lasse Egeris</t>
  </si>
  <si>
    <t>Fredag eftermiddag rykkede Fyns Politi ud til en drukneulykke ved Søndersø.</t>
  </si>
  <si>
    <t>Det skrev Fyns Politi på Twitter.</t>
  </si>
  <si>
    <t>Drukneulykken er sket på en isbelagt sø ved Ejskovvej og Tvedslundvej.</t>
  </si>
  <si>
    <t>Vagtchef ved Fyns Politi Milan Seyfabad oplyser til Ekstra Bladet, at en 44-årig dansk mand, der var på jagt i området, og hans hund er død i ulykken.</t>
  </si>
  <si>
    <t>- Hunden løber ud på søen, hvorefter den ryger gennem isen. Ejeren løber efter for at redde hunden og falder selv i, hvorefter han forsvinder, lyder det fra vagtchefen.</t>
  </si>
  <si>
    <t>Siden iværksatte politi og beredskab en større redningsaktion, men da dykkere fandt manden var hans liv ikke til at redde grundet de lave temperaturer.</t>
  </si>
  <si>
    <t>_____________________________________________</t>
  </si>
  <si>
    <t>FYN NYHEDER 16. DEC. 2022 - 16:23</t>
  </si>
  <si>
    <t>Politi- og redningsmandskab er lige nu talstærkt tilstede i Søndersø på Fyn, hvor der er sket en drukneulykke</t>
  </si>
  <si>
    <t>Fyns Politi har fredag klokken 15.05 fået en anmeldelse af en drukneulykke på Ejsjovvej/Tvedslundvej i Søndersø på Fyn.</t>
  </si>
  <si>
    <t>Presse-fotos.dks udsendte fortæller, at kilder på stedet har oplyst, at det er en ung mand, der er gået igennem isen.</t>
  </si>
  <si>
    <t>_______________________________________________</t>
  </si>
  <si>
    <t>Drukneulykke ved sø med is på: Politiet beder om arbejdsro</t>
  </si>
  <si>
    <t>Redningsmandskab arbejder efter drukneulykke ved Ejlskov. Foto: presse-fotos.dk</t>
  </si>
  <si>
    <t>16 dec. 2022 kl. 16:27</t>
  </si>
  <si>
    <t>Ejlskov: Politiet er til stede ved en sø tæt ved krydset mellem Ejlskovvej og Tvedslundvej ved Ejlskov, hvor der er sket en drukneulykke. Det oplyser vagtchefen hos Fyns Politi på Twitter.</t>
  </si>
  <si>
    <t>Ulykken er sket ved søen, som er dækket af is.</t>
  </si>
  <si>
    <t>- Redningsarbejder pågår, og vi ønsker derfor arbejdsro, lyder det fra vagtchefen.</t>
  </si>
  <si>
    <t>Politiet har foreløbig ikke yderligere kommentarer til ulykken, som blev anmeldt klokken 15.05."</t>
  </si>
  <si>
    <t>10.7277093101765,54.7355778380852,"21/10-22, mand, Langeland","Mand fundet død i vandet ved skrænt</t>
  </si>
  <si>
    <t>En mand er torsdag aften fundet død i vandkanten nedenfor en skrænt i Bagenkop på Langeland</t>
  </si>
  <si>
    <t>En ukendt mand er torsdag aften fundet død i vandkanten ud for en skrænt i Bagenkop på Langeland.</t>
  </si>
  <si>
    <t>Det oplyser vagtchef i Fyns Politi Sten Nyland til Ekstra Bladet.</t>
  </si>
  <si>
    <t>Manden blev fundet af en forbipasserende. På grund af ligets tilstand har det endnu ikke været muligt at identificere vedkommende.</t>
  </si>
  <si>
    <t>- Det er en, der går forbi og ser det. Han blev bekræftet død på stedet og har ligget i vandet et stykke tid. Vi har ikke identitet på vedkommende, siger vagtchef Sten Nyland til Ekstra Bladet.</t>
  </si>
  <si>
    <t>Anmeldelsen kom ind klokken 17.07 torsdag aften. Politiet afventer nu det retsmedicinske ligsyn, før de kan sige yderligere om, hvorvidt der er tale om en ulykke eller en forbrydelse.</t>
  </si>
  <si>
    <t>- Der skal være ligsyn, hvor man skal fastslå dødsårsag og dødsmåde. Vi holder alle kort åbne, siger vagtchefen.</t>
  </si>
  <si>
    <t>Fundet ved skrænt</t>
  </si>
  <si>
    <t>Manden fundet ved vandet for enden af Lundevej på den sydøstlige del af Langeland ud for skoven Lunden.</t>
  </si>
  <si>
    <t>Lige inden vandet er der en tilsyneladende stejl skrænt, som sammen med tidevandet skabte problemer, da liget skulle reddes op, forklarer vagtchefen.</t>
  </si>
  <si>
    <t>- Vi havde et problem med, at vandet begyndte at stige. Hvis ikke man havde få fat i vedkommende, var tidevandet kommet og steget over ham, og det er jo ikke så godt i forhold til sporsikring, siger Sten Nyland til Ekstra Bladet."</t>
  </si>
  <si>
    <t>11.9771957025838,54.9419664153678,"25/11-22, mand 27, Farøbroerne","MARK SAVNES FORTSAT - BIL FUNDET EFTERLADT PÅ BRO</t>
  </si>
  <si>
    <t>27-årige Mark er ikke set siden tirsdag aften. Foto: Missing People</t>
  </si>
  <si>
    <t>Den 27-årige mand fra Falster, som onsdag blev efterlyst af Missing People, savnes fortsat. Han er ikke set siden tirsdag aften.</t>
  </si>
  <si>
    <t>26 okt. 2022 kl. 16:01</t>
  </si>
  <si>
    <t>Opdateret 27 okt. 2022 kl. 08:44</t>
  </si>
  <si>
    <t>FALSTER: Den 27-årige Mark fra Stubbekøbing, som har været forsvundet siden tirsdag aften, savnes fortsat. Det oplyser politiets vagtchef til Radio SydhavsØerne tidligt torsdag morgen.</t>
  </si>
  <si>
    <t>Organisationen Missing People, som organiserer og iværksætter eftersøgninger af savnede borgere i hele Danmark, udsendte onsdag eftermiddag en efterlysning af den 27-årige Mark i et opslag på Missing Peoples facebookside.</t>
  </si>
  <si>
    <t>Mark blev sidst i Horbelev tirsdag aften ved 19.40-tiden,</t>
  </si>
  <si>
    <t>Den bil, han kørte i, er senere fundet efterladt ved Farø, og Mark er gået derfra i ukendt retning, skriver Missing People. Sidstnævnte sætning er en opdatering i forhold til opslagets oprindelige tekst.</t>
  </si>
  <si>
    <t xml:space="preserve">Politikommissær Morten Kronbo fra politiet i Nykøbing bekræfter overfor Folketidende, at man fandt den bil, som den 27-årige var kørende i, efterladt på Farøbroerne. Folketidende skrev allerede tirsdag aften, at der var en stor redningsaktion ved Farøbroerne, fordi man havde fundet en bil efterladt på højbroen. </t>
  </si>
  <si>
    <t>Eftersøgningen har indtil videre ikke givet noget resultat, og politiet har også søgt i området onsdag.</t>
  </si>
  <si>
    <t>Den savnede Mark beskrives i Missing Peoples facebookopslag som 178 centimeter høj, han vejer 80 kilo og er almindelig af bygning. Han har brunt hår, som er kort i siderne og længere på toppen og har brune øjne. Han har desuden en tatovering på højre underarm ind mod kroppen.</t>
  </si>
  <si>
    <t>Ifølge facebookopslaget var han iført sorte Adidas-bukser med stribe og en tynd, sort sportsbluse med lynlås - også af mærket Adidas.</t>
  </si>
  <si>
    <t>Har du set Mark, eller har du oplysninger, som kan være relevante i sagen, bedes du kontakte politiet på telefon 114 eller Missing People på telefon 71747676.</t>
  </si>
  <si>
    <t>Presseansvarlig hos Missing People, Vivian Winther Eriksen, oplyser til Folketidende, at organisationen er i tæt kontakt med både politiet og de pårørende til den eftersøgte. Missing People har for nuværende ikke planer om at arrangere en eftersøgning, da politiet fortsat er i gang med deres eftersøgning.</t>
  </si>
  <si>
    <t>STOR REDNINGSAKTION VED FARØBROERNE UDEN RESULTAT</t>
  </si>
  <si>
    <t>OPDATERET: Hundepatruljer sat ind i eftersøgning.</t>
  </si>
  <si>
    <t>25 okt. 2022 kl. 22:11</t>
  </si>
  <si>
    <t>Opdateret 27 okt. 2022 kl. 06:50</t>
  </si>
  <si>
    <t>David Arnholm dar@ftgruppen.dk og Margit Olsen mo@ftgruppen.dk</t>
  </si>
  <si>
    <t>FARØ: En større redningsaktion var tirsdag aften i gang ved Farøbroerne.</t>
  </si>
  <si>
    <t>- Vi har fået anmeldelse om en havareret bil på højbroen. Det er egentlig normalt en opgave, Vejdirektoratet ville køre til med en skiltevogn, men vi kører også derop og konstaterer, at der står en bil, hvor der ikke er nogen person ved, desværre. Så vi frygter, der er en person i vandet, sagde Jakob Jensen, der er vagthavende ved Sydsjællands og Lolland-Falsters Politi sent tirsdag aften.</t>
  </si>
  <si>
    <t>Han tilføjede, at politiet forgæves havde forsøgt at kontakte bilens ejer, og at politiet derfor havde rekvireret en helikopter fra Joint Rescue Coordination Centre, ligesom der blev sat både i vandet for at søge.</t>
  </si>
  <si>
    <t>Onsdag morgen kan vagtchefen oplyse, at man stadig ikke har fået kontakt til den efterladte personbils ejer.</t>
  </si>
  <si>
    <t>Heller ikke eftersøgning med helikopter, både eller hundepatruljer langs kysten gav tirsdag aften noget resultat. Eftersøgningen blev indstillet natten til onsdag.</t>
  </si>
  <si>
    <t>Onsdag formiddag blev eftersøgningen genoptaget af hundepatruljer, som leder langs kysterne omkring Farøbroerne, oplyser Sydsjællands og Lolland-Falsters Politis vagtchef.</t>
  </si>
  <si>
    <t>Anmeldelsen om bilen kom ved 20.30-tiden. Vagtchefen ønsker ikke at oplyse nærmere informationer om den person, som ejer bilen, der blev anmeldt efterladt på broen klokken 20.30 tirsdag aften.</t>
  </si>
  <si>
    <t>________________________________________________________</t>
  </si>
  <si>
    <t>Stor eftersøgning: Fandt bil uden ejer på bro</t>
  </si>
  <si>
    <t>Sydsjællands og Lolland Falsters Politi er tirsdag aften i gang med en stor eftersøgning med helikopter og både i vandet, efter en bil blev fundet uden ejer ved Farøbroerne</t>
  </si>
  <si>
    <t>Helikopteren søger efter person i vandet ved Farø tirsdag aften. Foto: Per Rasmussen</t>
  </si>
  <si>
    <t>Tirsdag aften fik politiet en melding om et havareret køretøj på Farøbroerne, der forbinder Sjælland og Falster.</t>
  </si>
  <si>
    <t>Men da politiet dukkede op, var der ingen fører ved bilen, og politiet har derfor nu igangsat en aktion med helikoptere og både i vandet, fordi man frygter det værste.</t>
  </si>
  <si>
    <t>Det siger vagtchef Jakob Jensen til Ekstra Bladet.</t>
  </si>
  <si>
    <t>- Vi er dernede, fordi der er blevet fundet en efterladt bil på Farø-broen. Vi frygter, at der måske er nogen, der er sprunget i vandet. Der er en helikopter og flere både i vandet, siger vagtchefen til Ekstra Bladet.</t>
  </si>
  <si>
    <t>Den første melding kom omkring klokken 20.30, og det er endnu uvist, hvor længe aktionen fortsætter."</t>
  </si>
  <si>
    <t>10.0476662223517,56.3251216706244,"16/11-22, kvinde 79, Hadsten","Kvinde fundet død i vandet</t>
  </si>
  <si>
    <t>En ældre kvinde forsvandt onsdag i Hadsten og blev senere fundet død</t>
  </si>
  <si>
    <t>Af TV2 ØSTJYLLAND</t>
  </si>
  <si>
    <t>Onsdag eftermiddag blev en 79-årig kvinde fundet død i Hadsten mellem Aarhus og Randers.</t>
  </si>
  <si>
    <t>Det bekræfter Østjyllands Politi over for TV2 ØSTJYLLAND</t>
  </si>
  <si>
    <t>Kvinden var omkring klokken 02 natten til onsdag gået fra sit hjem i Hadsten og var siden ikke set.</t>
  </si>
  <si>
    <t>Om formiddagen blev politiet alarmeret om hendes forsvinden og rykkede ud med blandt andet en hundepatrulje, der begyndte at søge efter hende i området.</t>
  </si>
  <si>
    <t>Ifølge vagtchef Chris Mose prøvede man også at spore hendes mobiltelefon for at finde ud af hendes færden.</t>
  </si>
  <si>
    <t>På Facebook nåede kvindens familie at efterlyse hende, men måtte senere melde ud, at hun var fundet, men ikke i live.</t>
  </si>
  <si>
    <t>Klokken 15.41 fandt en hundepatrulje hende nemlig omkommet i vandet i Lilleåen i Hadsten.</t>
  </si>
  <si>
    <t>Ifølge familiens efterlysning led den afdøde af demens. Politiet kan ikke umiddelbart svare på, om kvinden bar en gps-sender."</t>
  </si>
  <si>
    <t>MAND VAR VED AT DRUKNE I HAVN</t>
  </si>
  <si>
    <t>En mand var sent torsdag eftermiddag ved at miste livet i havnen i Kalvehave</t>
  </si>
  <si>
    <t>Sydsjællands og Lolland-Falsters Politi fik torsdag klokken 16.24 en anmeldelse af en pågående drukneulykke på Kalvehave Havnevej i den sydsjællandske by Kalvehave.</t>
  </si>
  <si>
    <t>Vagtchefen oplyser, at manden er i live.</t>
  </si>
  <si>
    <t>Er manden ved bevidsthed?</t>
  </si>
  <si>
    <t>Manden skal angiveligt være faldet i havnen ved et uheld.</t>
  </si>
  <si>
    <t>18. nov 2022, kl. 15:18</t>
  </si>
  <si>
    <t>Vindstød skubbede uheldig bådejer i vandet - to gange</t>
  </si>
  <si>
    <t>Det var en 59-årig bådejer fra lokalområdet, der torsdag eftermiddag faldt i vandet to gange i Kalvehave Havn. Foto: Søren Steffen/Nf-Nf/Ritzau Scanpix</t>
  </si>
  <si>
    <t>En 59-årig mand endte i vandet to gange, da han forsøgte at sikre sin båd for blæsten.</t>
  </si>
  <si>
    <t>camilla_hertz.jpg</t>
  </si>
  <si>
    <t>CAMILLA BOJE HERTZ</t>
  </si>
  <si>
    <t>Der var knald på blæsevejret torsdag eftermiddag, og det fik en 59-årig, lokal bådejer i den grad at føle på havnen i Kalvehave.</t>
  </si>
  <si>
    <t>Det skriver Sydsjællands og Lolland-Falsters Politi i en døgnrapport for det seneste døgn.</t>
  </si>
  <si>
    <t>Arbejdede på sin båd</t>
  </si>
  <si>
    <t>Manden røg første gang i vandet, fordi han forsøgte at sikre noget afdækning på båden, som blafrede kraftigt i vinden.</t>
  </si>
  <si>
    <t>Det lykkedes ham at redde sig op på land ved egen kraft  -  men lykken var kort. Det gik nemlig herefter op for ham, at hans bilnøgler var forsvundet, og han så derfor ingen anden udvej end at ringe til politiet.</t>
  </si>
  <si>
    <t>- Mens han ventede på assistancen, fandt han imidlertid frem til nøglerne, som stadig lå på båden, og selv om et par tililende vidner forsøgte at tale ham fra at gå ud på båden igen, begav den 59-årige sig af sted, skriver Sydsjællands og Lolland-Falsters Politi i døgnrapporten.</t>
  </si>
  <si>
    <t>Før manden fik set sig om, endte han med endnu en kold dukkert, da det heller ikke denne gang lykkedes ham at stå imod de voldsomme vindstød. Denne gang fik han dog en hjælpende hånd af de vidner, der havde forsøgt at tale ham fra at betræde båden på ny.</t>
  </si>
  <si>
    <t>Idet manden blev trukket op af vandet, var politiet nået frem. Betjentene tog derfor over og hjalp den våde, uheldige mand tilbage i varmen."</t>
  </si>
  <si>
    <t>9.0572979220414,56.7300355377969,"17/11-22, kvinde 25, Hinnerup Å","JYLLANDNYHEDER 18. NOV. 2022 - 8:43</t>
  </si>
  <si>
    <t>25-ÅRIG KVINDE I SOLO-ULYKKE: KØRTE I ÅEN OG MISTEDE LIVET</t>
  </si>
  <si>
    <t>En 25-årig kvinde mistede torsdag aften livet, da hun af uvisse årsager mistede herredømmet over sin bil på Fur Landevej og kørte i Hinnerup Å ved Roslev.</t>
  </si>
  <si>
    <t>Bilen endte med bunden i vejret i åen.</t>
  </si>
  <si>
    <t>Politiet ved endnu ikke, om kvinden er død af sine kvæstelser ved ulykken, eller om hun er druknet i åen.</t>
  </si>
  <si>
    <t>JYLLANDNYHEDER 17. NOV. 2022 - 22:39</t>
  </si>
  <si>
    <t>MULIG DRUKNEULYKKE: PERSONBIL HAVNER PÅ HOVEDET I Å</t>
  </si>
  <si>
    <t>En personbil har torsdag aften været involveret i et færdselsuheld, hvor den er kørt af vejen og havnet på hovedet nede i en å i Roslev</t>
  </si>
  <si>
    <t>En mindre, hvid personbil ligger torsdag aften ved 22-tiden på hovedet nede i en å langs Fur Landevej i Roslev, der ligger lige nord for Skive.</t>
  </si>
  <si>
    <t>Den indledende anmeldelse indløb som en mulig drukneulykke, og kort efter var politi-, brand- og redningsmandskab på uheldsstedet med blandt andet en gummibåd.</t>
  </si>
  <si>
    <t>Her er beredskabet stadig til stede klokken 22.40."</t>
  </si>
  <si>
    <t>10.775113528739,55.2954832925109,"19/11, kvinde 60, Holckenhavn","NYBORG</t>
  </si>
  <si>
    <t>Afdød kvinde identificeret: Blev fundet i vandet i Nyborg</t>
  </si>
  <si>
    <t>Det var i vandet ved Holckenhavn Fjord, at kvinden blev fundet. Foto: Carsten Olsen</t>
  </si>
  <si>
    <t>20 nov. 2022 kl. 11:07</t>
  </si>
  <si>
    <t>Nyborg: Den ældre kvinde, som lørdag morgen blev fundet i vandet lige ud for den dæmning på Dyrehavevej, der deler Holckenhavn Fjord og Nyborg Fjord, er nu blevet identificeret.</t>
  </si>
  <si>
    <t>Han siger, at der er tale om en 60-årig kvinde. Det er stadig politiets klare opfattelse, at der ikke ligger noget kriminelt bag.</t>
  </si>
  <si>
    <t>______________________________________________________</t>
  </si>
  <si>
    <t>En ældre kvinde blev lørdag morgen fundet død i Holckenhavn Fjord. Foto: Carsten Olsen</t>
  </si>
  <si>
    <t>19 nov. 2022 kl. 09:40</t>
  </si>
  <si>
    <t>Nyborg: En ældre kvinde, som politiet endnu ikke har identificeret, blev lørdag morgen fundet død af forbipasserende i Holckenhavn Fjord ved Nyborg.</t>
  </si>
  <si>
    <t>Det oplyser Torben Jakobsen ved Fyns Politi.</t>
  </si>
  <si>
    <t>Mere præcist blev kvinden fundet i vandet lige ud for den dæmning på Dyrehavevej, der deler Holckenhavn Fjord og Nyborg Fjord.</t>
  </si>
  <si>
    <t>- Lægen der ankommer til stedet, konstaterer med det samme, at kvinden er død, fortæller Torben Jakobsen.</t>
  </si>
  <si>
    <t>Han fortæller, at lægen ikke ved, hvor længe hun har ligget i vandet, men det er deres opfattelse, at hun enten faldt i vandet fredag aften eller tidligt lørdag morgen. Hun har ikke ligget der i flere dage, lyder det.</t>
  </si>
  <si>
    <t>- I hendes lomme fandt vi en lommelygte, som kunne tyde på, at hun var ude at gå en tidlig morgentur eller en sen aftentur og så er faldet i vandet, siger vagtchefen.</t>
  </si>
  <si>
    <t>Kvinden er vurderet til at være mellem 50 og 70 år gammel og har gråt hår. Hun var iført en mørk jakke og mørke bukser.</t>
  </si>
  <si>
    <t>Politiet har ikke fået nogen melding om savnede personer. De vil gerne høre fra borgere, der måske kender en kvinde, der plejer at gå en tur på den strækning på de føromtalte tidspunkter. Politiet kan kontaktes på 114."</t>
  </si>
  <si>
    <t>12.5907307447872,55.6723641848055,"Non-fatal, 27/11-22, mand, Christianshavn","Drama på Christianshavn: Mand fundet livløs i havnen - forbipasserende reddede ham op</t>
  </si>
  <si>
    <t>En mand blev fundet livløs i havnen ved Christianshavn sent fredag aften. Foto: Presse-fotos.dk</t>
  </si>
  <si>
    <t>27 nov. 2022 kl. 08:43</t>
  </si>
  <si>
    <t>Olivia Loftlund olivia@amagerliv.dk</t>
  </si>
  <si>
    <t>Københavns Politi og beredskabet rykkede sent lørdag aften ud til en episode på Christianshavn.</t>
  </si>
  <si>
    <t>Ved Overgaden Oven Vandet var en 49-årig mand faldet i vandet som følge af et ildebefindende, oplyser Københavns Politi.</t>
  </si>
  <si>
    <t>To personer hopper i efter manden, som bliver reddet på land og får livreddende førstehjælp.</t>
  </si>
  <si>
    <t>- En forbipasserende ser hændelsen, og løber ind på det nærmeste værtshus, og får kaldt om hjælp. Vidnet og en brandmand, som var på værthuset, får reddet manden op af vandet, og giver ham livreddende førstehjælp, siger Henrik Stormer, Vagthavende hos Københavns Politi.</t>
  </si>
  <si>
    <t>Manden blev siden kørt til Rigshospitalet i 'alvorlig' tilstand, men med puls. Meldingen var søndag morgen, at han er stabil, fortæller Henrik Stormer.</t>
  </si>
  <si>
    <t>Københavns Politi modtog anmeldelsen klokken 23.15.</t>
  </si>
  <si>
    <t>HOVEDSTADENNYHEDER 27. NOV. 2022 - 0:12</t>
  </si>
  <si>
    <t>MAND REDDET OP AF KANAL PÅ CHRISTIANSHAVN</t>
  </si>
  <si>
    <t>Da en mand natten til søndag faldt i kanalen ved Overgaden Oven Vandet på Christianshavn, sprang en yngre mand resolut i det kolde vand for at redde ham. Simultant blev Hovedstadens Beredskab med dykkertjeneste afsendt til stedet. To personer blev hjulpet op af vandet. Politi og ambulance mødte frem på stedet sammen med brandvæsenet.</t>
  </si>
  <si>
    <t>To personer har været i vandet på Christianshavn i København. Politiet har udøvet førstehjælp på den ene, der er fundet livløs. Han er kørt med udrykning til Rigshospitalet i 'alvorlig' tilstand</t>
  </si>
  <si>
    <t>Københavns Politi og beredskabet er lige nu til stede ved Overgaden Oven Vandet på Christianshavn i København, da en person er fundet livløs.</t>
  </si>
  <si>
    <t>Politiet fik en anmeldelse om en drukneulykke via brandvæsnet klokken 23.23. Det fortæller vagtchef Michael Andersen ved Københavns Politi til Ekstra Bladet.</t>
  </si>
  <si>
    <t>Foto: Kenneth Meyer</t>
  </si>
  <si>
    <t>- To personer har været i vandet, men begge er oppe igen. Vi er lige nu i gang med livreddende førstehjælp på den ene, lyder det fra vagtchefen.</t>
  </si>
  <si>
    <t>Michael Andersen oplyser, at tilstanden på manden er alvorlig, men kan ikke uddybe nærmere. Manden er blevet kørt med lægeambulance til hospitalet.</t>
  </si>
  <si>
    <t>Politiet er fortsat i gang med at klarlægge forløbet, hvorfor det er småt med informationer."</t>
  </si>
  <si>
    <t>10.9447431849727,57.801295240802,"29/11-22, mand, Kattegat","POLITI</t>
  </si>
  <si>
    <t>Stor redningsaktion nord for Skagen afsluttet</t>
  </si>
  <si>
    <t>En sømand var meldt savnet fra tankskibet ""Eagle Brasilia"" i farvandet nordøst for Skagen</t>
  </si>
  <si>
    <t xml:space="preserve">HDMS Triton leder eftersøgningen efter den savnede sømand. </t>
  </si>
  <si>
    <t>Ole Sanvig Knudsen, Journalist</t>
  </si>
  <si>
    <t>29. november 2022 kl. 11:49</t>
  </si>
  <si>
    <t>Opdateret kl. 17:14</t>
  </si>
  <si>
    <t>SKAGEN:Der blev tirsdag middag sat en stor eftersøgning i gang i farvandet nordøst for Skagen. Her var en sømand fra tankskibet ""Eagle Brasilia"" meldt savnet, efter han ikke mødte på sin station tirsdag morgen.</t>
  </si>
  <si>
    <t>Det oplyste vagthavende officer fra Forsvarets Operationscenter, JOC.</t>
  </si>
  <si>
    <t>Tirsdag eftermiddag lidt før klokken 17 meldte Forsvaret ud, at området var afsøgt uden resultat, og at eftersøgningen derfor blev indstillet.</t>
  </si>
  <si>
    <t>Manden var ikke set siden klokken 17.30 mandag eftermiddag, uden det nødvendigvis betød, at han var forsvundet fra skibet på det tidspunkt.</t>
  </si>
  <si>
    <t>Der var tilkaldt to redningshelikoptere til eftersøgningen, en fra Flyvestation Aalborg og en fra Flyvestation Skrydstrup. Samtidig var inspektionsskibet ""Triton"" indsat i eftersøgningen som det skib, der ledte eftersøgning på stedet - på fagsprog OSC</t>
  </si>
  <si>
    <t>Patruljeskibet P521 ""Freja"" var også ved eftersøgningsområdet, hvor Skagen Redningsstation også var til stede med den hurtige redningsbåd. Samtidig var et større antal civile skibe også til stede i området, ligesom et norsk flådefartøj, forsyningsskibet KNM Maud, kom.</t>
  </si>
  <si>
    <t>Over middag var også begge SAR-fartøjer fra redningsstationen i Østerby på Læsø samt redningsbåden fra Sæby på vej mod eftersøgningsområdet, der var rykket mod vest. Tirsdag eftermiddag kom også Marinehjemmeværnets fartøj MHV 811 Apollo til eftersøgningsområdet."</t>
  </si>
  <si>
    <t>10.7903399179354,55.3068411361981,"1/12-22, mand 55, Nyborg","NYBORG</t>
  </si>
  <si>
    <t>Drukneulykke i Vesterhavnen: Genoplivning af mand opgivet</t>
  </si>
  <si>
    <t>Den afdøde mand blev fundet i vandet ved lejlighederne på Vesterhavnen. Foto: Kasper Riggelsen/JFM</t>
  </si>
  <si>
    <t>01 dec. 2022 kl. 10:51</t>
  </si>
  <si>
    <t>Kasper Riggelsen kri@fyens.dk og Peter Krogh Frausing pekrf@jfmedier.dk</t>
  </si>
  <si>
    <t>Opdateret klokken 11.30 med udtalelser fra indsatsleder ved Fyns Politi.</t>
  </si>
  <si>
    <t>Nyborg: En mand, formentlig i 50'erne, blev torsdag formiddag erklæret død efter at være blevet fundet i Vesterhavnen i Nyborg.</t>
  </si>
  <si>
    <t>Forinden havde redningsfolk i det meste af en halv time forsøg at genoplive manden, men altså forgæves, oplyser Jesper Bøg, indsatsleder ved Fyns Politi.</t>
  </si>
  <si>
    <t>Det var en beboer i området, der så manden ligge livløs i vandet og slog alarm. En patrulje fra Fyns Politi ankom først til stedet og forsøgte at redde manden op. Men det lykkedes først med hjælp fra beredskabet.</t>
  </si>
  <si>
    <t>På det tidspunkt vurderes den afdøde at have ligget i vandet i mellem en til fem timer, oplyser politiet til Fyens Stiftstidende.</t>
  </si>
  <si>
    <t>- Det er i hvert fald længe nok til, at der er kommet vand i lungerne og dødsstivhed i kroppen. Men det sidste kan også skyldes det kolde vand, har jeg ladet mig fortælle, siger indsatslederen.</t>
  </si>
  <si>
    <t>Ifølge Jesper Bøg har man endnu ikke klarhed over dødsårsagen. Der er dog intet, som tyder på, at der ligger en forbrydelse bag.</t>
  </si>
  <si>
    <t>- Men om der er tale om et selvmord eller en tragisk hændelse ved vi ikke på nuværende tidspunkt. Det må den videre efterforskning vise, siger han.</t>
  </si>
  <si>
    <t>Politiet arbejder samtidig på at få identificeret manden, som var udstyret med et sygesikringsbevis. Man kan dog ikke være 100 procent sikker på, at det tilhørte den afdøde.</t>
  </si>
  <si>
    <t>Derfor har man brug for hjælp fra de pårørende, forklarer han.</t>
  </si>
  <si>
    <t>Et andet vidne har set en fuld indkøbspose fra Netto, som blev efterladt på den anden side af havnen. Men om den har tilhørt den afdøde, vides endnu ikke.</t>
  </si>
  <si>
    <t>Politiet vil dog ikke afvise, at han kan have faldet i vandet ud for Damskibsmolen og drevet med strømmen."</t>
  </si>
  <si>
    <t>9.82433327083242,55.2696784953705,"11/12-22, mand 51, Lillebælt","51-årig mand død i ulykke</t>
  </si>
  <si>
    <t>To mænd kæntrede i vandet mellem Årø og Assens. Et skib fik dem op, men den enes liv stod ikke til at redde</t>
  </si>
  <si>
    <t>En 51-årig mand er død i forbindelse med en ulykke, hvor han og en anden mand kæntrede i Lillebælt.</t>
  </si>
  <si>
    <t>Det fortæller vagtchef Torben Jakobsen fra Fyns Politi til regionalmediet JydskeVestkysten.</t>
  </si>
  <si>
    <t>Manden var ude at sejle med en 70-årig mand, men af uvisse årsager røg de over bord i Lillebælt. De faldt i vandet mellem Assens og Årø, der ligger ud for Haderslev.</t>
  </si>
  <si>
    <t>Et skib sejlede forbi og fik ifølge JydskeVestkysten mændene op af vandet, men selv om der var en læge om bord på skibet, stod livet ikke til at redde for den yngste af de to mænd. Han døde som følge af nedkølingen i det kolde vand.</t>
  </si>
  <si>
    <t>Politiet fik anmeldelsen om kæntringsulykken klokken 13.54. De pårørende er underrettet om ulykken."</t>
  </si>
  <si>
    <t>9.76608930762297,54.9214176141961,"15/12-22, kvinde 77, Sønderborg","15. DEC. 2022 - 16:41</t>
  </si>
  <si>
    <t>STOR EFTERSØGNING: NU ER KVINDE FUNDET DØD</t>
  </si>
  <si>
    <t>En 77-årig kvinde er sent torsdag eftermiddag fundet død i vandet i Alssund i Sønderborg</t>
  </si>
  <si>
    <t>Torsdag eftermiddag har beredskabet haft en helikopter i luften, en båd i vandet og et stort opbud af redningsmandskab på land omkring Alssundbroen i Sønderborg, hvor man frygtede, at der var sket en drukneulykke, da en person tidligere var blevet set i vandet uden at komme op igen.</t>
  </si>
  <si>
    <t>Nu oplyser Syd- og Sønderjyllands Politi, at man har fundet en 77-årig kvinde fra lokalområdet livløs i vandet.</t>
  </si>
  <si>
    <t>Hun er efterfølgende blevet erklæret død.</t>
  </si>
  <si>
    <t>11.2892077107098,55.2524827124254,"16/12-22, mand 55, Skælskør","SLAGELSE | 112</t>
  </si>
  <si>
    <t>Mand mister livet i formodet drukneulykke</t>
  </si>
  <si>
    <t>Foto: Robert Hendel</t>
  </si>
  <si>
    <t>Af Emilie Haumann Munck</t>
  </si>
  <si>
    <t>16. december 2022, 17:15 | Opdateret 16. december 2022, 18:33</t>
  </si>
  <si>
    <t>Det var en bekendt til manden, der kontaktede politiet, da han ikke var blevet set i et par dage. Det fik politi og Slagelse Brand og Redning til at rykke ud ved Skælskør Havn fredag formiddag.</t>
  </si>
  <si>
    <t>Her fandt de den savnede mand i vandet i nærheden af den båd han boede på, hvor han var afgået ved døden.</t>
  </si>
  <si>
    <t xml:space="preserve"> -  Der er intet mistænkeligt ved det, og alt tyder på en ulykke, fortæller Heidi Grandt Andresen, der er vagtchef ved Sydsjællands- og Lolland-Falsters Politi.</t>
  </si>
  <si>
    <t>Politiet er færdige på stedet, men undersøger fortsat de nærmere omstændigheder. De pårørende er underrettet."</t>
  </si>
  <si>
    <t>12.0294198081762,55.8407470536432,"19/12-22, kvinde 68, Frederikssund","Bortgået kvinde fundet død</t>
  </si>
  <si>
    <t>Af Henrik Gregersen</t>
  </si>
  <si>
    <t>19. december 2022, 13:49 | Opdateret 19. december 2022, 14:03</t>
  </si>
  <si>
    <t>Den person, som blev fundet i vandet tidligere mandag, er identisk med den 68-årige kvinde, som tidligere har været savnet fra bostedet Klintegården i Frederikssund.</t>
  </si>
  <si>
    <t>De pårørende er nu underrettet,</t>
  </si>
  <si>
    <t>Mandag morgen efterlyste politiet kvinden og bad om offentlighedens hjælp til at finde hende.</t>
  </si>
  <si>
    <t>Og i løbet af formiddagen meddelte politiet, at en større redningsaktion var indledt, fordi en person var gået gennem isen.</t>
  </si>
  <si>
    <t>Både redningsdykkere, læge og ambulance blev aktiveret i aktionen, fremgik det af politiets opslag på Twitter.</t>
  </si>
  <si>
    <t>Der er ingen oplysninger om, hvorvidt kvinden lige var gået igennem isen, da der blev slået alarm, eller om det er sket tidligere.</t>
  </si>
  <si>
    <t>En person gik igennem isen og mistede livet</t>
  </si>
  <si>
    <t>En stor redningsaktion fandt mandag formiddag sted ved Færgelundsvej i Frederikssund.</t>
  </si>
  <si>
    <t xml:space="preserve">Politi, redningsdykkere, læge og ambulance var blevet tilkaldt, fordi en person var gået igennem isen. </t>
  </si>
  <si>
    <t>Personen blev bjerget op af vandet, men vedkommendes liv stod ikke til at redde.</t>
  </si>
  <si>
    <t>Mandag eftermiddag oplyser politikredsen endvidere, at personen er identisk med en 68-årig kvinde, som har været meldt savnet.</t>
  </si>
  <si>
    <t>12.5415420048352,55.6500953663331,"Non-fatal, 27/12-22, kvinde, Københavns Havn","27. DEC. 2022 - 22:37</t>
  </si>
  <si>
    <t>Af: Muzammil Ali</t>
  </si>
  <si>
    <t>Tirsdag aften er brandvæsen, politi, læge og ambulance rykket ud til havnen ved Frederikskaj og A. C. Meyers Vænge, da de har fået anmeldelse om en drukneulykke. Redningsmandskabet har fundet en kvinde i havnen, da de ankom til stedet</t>
  </si>
  <si>
    <t>Det vides endnu ikke, hvordan kvinden er havnet i vandet, og efter redningsaktionen har mandskabet forladt stedet igen."</t>
  </si>
  <si>
    <t>8.64642342510894,56.9485289099547,"6/1-22, mand 86, Thisted","Ældre mand fundet druknet i sø</t>
  </si>
  <si>
    <t>*I to af drukneulykkerne er udfaldet usikkert</t>
  </si>
  <si>
    <t>Én person er hastet af sted mod sygehuset til behandling."</t>
  </si>
  <si>
    <t>Af Sebastian Würtz Bonde</t>
  </si>
  <si>
    <t>Umiddelbart er der ikke noget der tyder på, at der er sket noget mistænkeligt" oplyser Københavns Politi.</t>
  </si>
  <si>
    <t>12.4763108728763,55.6755201275931,"15/2-22, kvinde 86, Damhussøen", Ældre kvinde gik rundt i Damhussøen: Afgået ved døden</t>
  </si>
  <si>
    <t>Ældre kvinde død efter at være blevet reddet op fra Damhussøen</t>
  </si>
  <si>
    <t>24. FEB 2022 11:24</t>
  </si>
  <si>
    <t>Ældre kvinde blev fundet i vandkanten ved Kjul Strand</t>
  </si>
  <si>
    <t>Af Christina Ehrenskjöld, Amalie A. Eriksen</t>
  </si>
  <si>
    <t>Ældre mand fundet livløs ved havn</t>
  </si>
  <si>
    <t>MADS JUSTESEN, POLITIKOMMISSÆR VED SYDSJÆLLANDS OG LOLLAND-FALSTERS POLITI</t>
  </si>
  <si>
    <t>Reddet af »snarrådig« forbipasserende: 18-årig faldt i havnen i Horsens</t>
  </si>
  <si>
    <t>En fremragende dykker</t>
  </si>
  <si>
    <t>Han vurderede, at tøjet havde ligget der for længe, hvis der var tale om en vinterbader ligesom ham selv, så han kontaktede havnechef Anders Söderberg, der sejlede ud for at tage et kig.</t>
  </si>
  <si>
    <t>Av Adam Fröberg</t>
  </si>
  <si>
    <t>- Da vi går ud fra, at der ikke er tale om en badeulykke, beder vi offentligheden om hjælp, fortæller hans far, Rudy Schröder, til JydskeVestkysten</t>
  </si>
  <si>
    <t>- Efter at vi havde set Michaels lig på hospitalet, opstod der mange spørgsmål på grund af skader på hans hals. Vi anmodede om en obduktion, men vi har ikke modtaget rapporten fra undersøgelsen, fortæller Rudy Schröder og fortsætter:</t>
  </si>
  <si>
    <t>Efter dykolyckan i Uddevalla återstår många frågetecken kring vad som har hänt med de två mycket erfarna dykarna.</t>
  </si>
  <si>
    <t>På den populära platsen Ormestad vid Gullmarsfjorden utförs mängder med dyk varje år  -  vi kan nu visa hur det ser ut under ytan  -  men i söndags gick någonting snett.</t>
  </si>
  <si>
    <t xml:space="preserve"> -  Han var en excellent dykare. Välutbildad och tekniskt skicklig, säger ordföranden för den dykarklubb där den avlidne mannen var medlem.</t>
  </si>
  <si>
    <t>Vid 15-tiden under söndagen fick polisen i Uddevalla in ett larm om att en dykare saknade sina två vänner. Ingen av dem hade kommit upp till ytan i Gullmarsfjorden, sedan de tre männen hade varit nere på 90 meters djup.</t>
  </si>
  <si>
    <t>En av de saknade, en 55-årig dansk man, anträffades svårt skadad och dödförklarades senare på sjukhus. Den andra dykaren, en 48-årig svensk man, är i skrivande stund fortsatt försvunnen efter olyckan.</t>
  </si>
  <si>
    <t>Ordföranden för den danska dykarklubb där den avlidne mannen var medlem berättar om en förening i sorg:</t>
  </si>
  <si>
    <t xml:space="preserve"> -  Han var väldigt vänlig. Väldigt snäll mot alla. Väldigt respekterad överallt. Han var en fantastisk vän och hade många vänner över hela världen.</t>
  </si>
  <si>
    <t>Ordföranden berättar att det är ovanligt med den här typen av olycksfall. Den senaste gången som en medlem i klubben gick bort i en dykolycka var för 20 år sedan. På 50 år har 3-4 dödsfall skett i klubben.</t>
  </si>
  <si>
    <t xml:space="preserve"> -  Det är en tuff sport och vi vet att det är farligt. Därför försöker vi alltid förbereda oss så bra som möjligt, säger ordföranden.</t>
  </si>
  <si>
    <t>Vad som har hänt de två mycket erfarna dykarna är fortfarande ett mysterium. Sökandet pausades på söndagskvällen men återupptas av sjöpolisen under veckan, bekräftade Jakob Hellåker som är förundersökningsledare hos polisen under måndagen.</t>
  </si>
  <si>
    <t xml:space="preserve"> -  Det krävs lite mer förberedelser. Det är väldigt djupt på platsen, ungefär 90 meter, och det kräver speciell utrustning. Då krävs det förberedelser för att kunna göra det här på ett bra sätt, sa han då.</t>
  </si>
  <si>
    <t>På dykplatsen Ormestad vid Gullmarsfjorden görs mängder med dyk varje år. Det är populärt för dykare på grund av bland annat lättillgängligheten där det inte krävs någon båt, samt för att det går att göra två olika typer av dyk bredvid varandra.</t>
  </si>
  <si>
    <t>Till höger möts man som dykare av av klippavsatser med klippor, sand- och lerbotten. Till vänster följer man i stället en vägg ner mot ett djup på hela 90 meter. Det var där söndagens olycka inträffade.</t>
  </si>
  <si>
    <t xml:space="preserve"> -  Du har olika växter som finns på den här väggen. Den är fin på alla olika djup. Sen finns det olika saker att se under olika perioder, som att det finns bläckfiskar ibland. Det är ett rikt djurliv. Du kan dyka på alla nivåer i Gullmarsfjorden, säger hon och fortsätter:</t>
  </si>
  <si>
    <t xml:space="preserve"> -  Det är det som är så bra med Gullmarsfjorden, att man kan göra allt det på samma dykplats utan att behöva packa ihop och åka någon annanstans.</t>
  </si>
  <si>
    <t>Hur mycket ser man som dykare där nere?</t>
  </si>
  <si>
    <t xml:space="preserve"> -  Det är en fördom som folk har att det inte finns något att se och inga färger. Men det finns otroligt mycket färger och otroligt mycket djur och växter längs hela Västkusten.</t>
  </si>
  <si>
    <t xml:space="preserve"> -  Hela Gullmarsfjorden är lite varierande. Det kan vara strömt men det kan också vara strömfritt. Det är som med alla dykplatser. Det är lite så som havet fungerar, säger hon och fortsätter:</t>
  </si>
  <si>
    <t xml:space="preserve"> -  Men det är ingen stark ström där, inte som man kan se på film utan det är lätta strömmar. Det blir snarare att man rör sig lite och inte behöver simma så mycket med fenorna.</t>
  </si>
  <si>
    <t xml:space="preserve"> -  Jag får bara dyka till 48 meter, det är det jag har utbildning till. Det krävs rätt många utbildningar för att gå djupt. Det finns olika utbildningsnivåer, så det är inte första gången man går ner så djupt, säger hon och utvecklar:</t>
  </si>
  <si>
    <t xml:space="preserve"> -  Du behöver dels gå utbildning och sen ha erfarenhet från den nivån innan också. Det är inte bara att gå en kurs och sen hoppa i och göra det, utan du behöver träna på att hantera utrustningen och flaskorna för att kunna göra det."</t>
  </si>
  <si>
    <t xml:space="preserve"> -  Som ordförande för klubben är det alltid tufft att förlora en medlem... Det blir emotionellt... verkligen... det är svårt att förklara hur jag känner.</t>
  </si>
  <si>
    <t>23. FEB 2022 ”¢ 12:25 | OPDATERET</t>
  </si>
  <si>
    <t>Vi blev alarmeret og satte en båd i vandet”, siger indsatsleder Bo Olesen fra Sønderborg Brand og Redning. Desuden rykkede en båd ud fra Flensborg.</t>
  </si>
  <si>
    <t>”Inte som man kan se på film...”</t>
  </si>
  <si>
    <t>”Krävs rätt många utbildningar...”</t>
  </si>
  <si>
    <t>”Manden havde med alt sandsynlig ikke overlevet, hvis han ikke havde haft redningsvest på. Det var redningsvesten, der vendte den bevidstløse mand rundt, så han fik hovedet op af vandet,” forklarer kaptajnløjtnant Martin, der er vagthavende officer i Forsvarets Redningscenter.</t>
  </si>
  <si>
    <t>”Tag nu vesten på. Du kan være nok så god til at svømme eller træde vande, det hjælper ikke, hvis du er bevidstløs. Der gør redningsvesten en forskel,” lyder opfordringen fra kaptajnløjtnanten</t>
  </si>
  <si>
    <t>4. AUG 2022 ”¢ 20:56</t>
  </si>
  <si>
    <t>Vi har ikke noget id på manden. Vi har nogen nede at kigge på det,” siger vagtchef ved Københavns Politi, Michael Andersen, til bt.dk</t>
  </si>
  <si>
    <t>Vi får en anmeldelse om en mulig drukneulykke. Vi kommer til stedet og konstaterer, at der ganske rigtigt er en mand, der ligger i vandet. Beredskabet samler ham op, men han er i live, og vi får ham sendt af sted med ambulancetjenesten,” siger vagtchef Martin Kajberg, Københavns Politi, til presse-fotos.dk</t>
  </si>
  <si>
    <t>Hvordan han er havnet i vandet, ved vi ikke, men der er intet, der tyder på, at der ligger noget kriminelt bag,” siger vagtchefen.</t>
  </si>
  <si>
    <t>To kammerater finder manden i morges, og Sydøstjylland Politi modtager anmeldelsen klokken 09.04. Den afdøde mand gik i nedtrykt tilstand fra hjemmet den 5. september, og man havde ikke hørt fra ham siden,” siger vagtchef Jesper Brian Jensen, Sydøstjyllands Politi, til mediet.</t>
  </si>
  <si>
    <t>Det er lavvandet, så måske har vedkommende fået et ildebefindende”, siger en anden kvinde.</t>
  </si>
  <si>
    <t>Der blev givet livreddende førstehjælp på stedet, men mandens liv stod ikke til at redde, og han blev erklæret død af en læge”, oplyser politiets presseafdeling.</t>
  </si>
  <si>
    <t>”” Hovedstadens Beredskab (@HBeredskab) September 30, 2022</t>
  </si>
  <si>
    <t>”En mand er faldet i havnen, men kom ret hurtigt op igen. Vi er på havnen netop nu sammen med brand- og redningsmandskab,” fortæller Heidi Grandt Andresen, der er vagtchef hos Sydsjællands og Lolland-Falsters Politi.</t>
  </si>
  <si>
    <t>”Vi er kun lige ankommet dernede, men han er oppe, og han er i live,” fortæller hun.</t>
  </si>
  <si>
    <t>”Det kan jeg ikke sige, vi er stadig dernede, og vi ved ikke så meget endnu.”</t>
  </si>
  <si>
    <t>Vi modtog anmeldelsen kl. 21.10, og vi kom ud til ulykkesstedet, hvor vi kunne konstatere, at kvinden var død,” fortæller Ole Vanghøj, vagtchef, Midt- og Vestjyllands Politi, til presse-fotos.dk</t>
  </si>
  <si>
    <t>Der skal først være ligsyn, førend vi kan udtale os om dødsårsagen,” siger vagtchefen.</t>
  </si>
  <si>
    <t xml:space="preserve">En mand i 50”™erne er afgået ved døden ved Skælskør Havn i hvad politiet formoder er en drukneulykke. </t>
  </si>
  <si>
    <t>Vi har netop fundet en kvinde i vandet, som er lettere afkølet. Hun er i gang med at blive tilset af lægen på stedet, men hendes tilstand er ikke alvorlig”, fortæller vagtchefen hos Københavns Politi.</t>
  </si>
  <si>
    <t>Philip havde været til fredagscafé på Aalborg Universitet og var derefter taget ind til Jomfru Ane Gade med studiekammeraterne. Da klokken var omkring 02.00, besluttede Philip sig for, at han havde fået nok øl og ville vende snuden hjemad.</t>
  </si>
  <si>
    <t>- Jeg var selv fuld, så jeg så ikke, at han faldt i havnen, men jeg lagde mærke til, at han ikke længere gik langs kanten. Kort efter kunne jeg høre, at der var én, som panikkede i vandet.</t>
  </si>
  <si>
    <t>Forsvarets Operationscenter oplyser til ritzau, at der var sat sejl på båden, og at man derfor regner med, at mindst én person er faldet over bord.</t>
  </si>
  <si>
    <t xml:space="preserve"> -  Man kan få två helt olika dyk. Man kan göra ”väggen” ut till vänster om man vill eller så dyker man åt andra hållet, säger Catarina Jostéus, ordförande i Svenska sportdykarförbundet.</t>
  </si>
  <si>
    <t xml:space="preserve"> -  För någon som inte dyker tror man att det är väldigt mörkt i Sverige och att man inte kan se någonting, men så är det inte. Sen är det naturligtvis så att om du ska se mer behöver du ha en lampa med dig. Det har man för att lysa upp naturligtvis, men det finns väldigt mycket att se i våra svenska vatten, säger Catarina Jostéus.</t>
  </si>
  <si>
    <t>Just där nere, långt under ytan bland djur och växter längs ”väggen” i Gullmarsfjorden, berättar Catarina Jostéus att det inte är särskilt strömt.</t>
  </si>
  <si>
    <t>De två dykarna som drabbades vid olyckan var nere på 90 meters djup. Catarina Jostéus, 39, har dykt över 1 500 gånger på 14 år.</t>
  </si>
  <si>
    <t>Ved årsskiftet 2016-2017 overtog deres partner og medejer, René Sonne-Hansen, Hinges Hus. Jeanne forblev dog i i butikken i  hele 2017, mens Christian drog til Mallorca, hvor han gik i gang med renoveringen af huset i SÃ³ller. I 2018, da datteren Andrea var blevet student, flyttede de begge permanent til Mallorca.</t>
  </si>
  <si>
    <t>- I telefonen fortalte politiet os kort, at der ikke var tegn på brug af magt eller vold. Da de ikke kunne fortælle os noget mere præcist, for eksempel om der var vand i lungerne, bad vi om yderligere en obduktion i Belgien. Det var dog kun muligt at foretage én obduktion. Og vi har ikke fået mulighed for at at se den danske obduktionsrapport, fortæller Rudy Schröder.</t>
  </si>
  <si>
    <t xml:space="preserve">På det tidspunkt kunne Sydøstjyllands Politi oplyse, at drengens tilstand var stabil, men at det på det tidspunkt var uvist, om drengen ville få varige mén efter den grufulde episode. </t>
  </si>
  <si>
    <t xml:space="preserve"> -  Barnet er oppe igen og har det godt, og man vurderer, at han ikke får nogle mén efter uheldet, siger vicepolitiinspektør Mikkel Ross fra Sydøstjyllands Politi til lokalmediet. </t>
  </si>
  <si>
    <t>Ikke bare én  -  men to gange, endte manden i det kolde vand, mens han befandt sig på sin båd i Kalvehave Havn.</t>
  </si>
  <si>
    <t>THOMAS KRISTENSEN, KOMMUNIKATIONSCHEF VED MIDT- OG VESTSJÆLLANDS POLITI</t>
  </si>
  <si>
    <t>Kort efter manden var reddet op fra vandet, kom et ældre ægtepar gående forbi, som hjalp med at tage sig af den chokerede mand. Ægteparret fulgte herefter manden hjem til sin bopæl.</t>
  </si>
  <si>
    <t>Ældre kvinde fundet død i å</t>
  </si>
  <si>
    <t>MELDING OM DRUKNEULYKKE VED SVENDBORG HAVN  -  REDNINGSMANDSKAB TALSTÆRKT FREMME</t>
  </si>
  <si>
    <t>Ærø: En 87-årig mand er afgået ved døden, efter han lørdag tidligt på aftenen blev fundet i havet omkring Ærø.</t>
  </si>
  <si>
    <t>En sejltur i Kattegat den 27. juli var nær endt med dødelig udgang for et tysk sejlerpar fra Berlin. Ægteparret var på vej fra Sverige og befandt sig mellem Anholt og Læsø, da manden bliver ramt hårdt af en pludseligt svingende bom.</t>
  </si>
  <si>
    <t>9.51584362650588,57.2150362739948,"25/8-22, mand 75, Rødhus Strand","Dykkerulykke i Nordjylland: Ældre mand druknet</t>
  </si>
  <si>
    <t>Ældre mand reddet fra druknedød  -  familie tæt på ulykke</t>
  </si>
  <si>
    <t>Ældre mand reddet fra druknedød</t>
  </si>
  <si>
    <t>Ældre mand reddet fra druknedød - familie tæt på ulykke</t>
  </si>
  <si>
    <t>10.2785654881179,54.7616934373659,"4/10-22, mand 60, Ærø","05/10/2022 KL. 07:16</t>
  </si>
  <si>
    <t>Tirsdag ledte redningsmandskab efter en 60-årig tysk mand ud for Ærø.</t>
  </si>
  <si>
    <t>12.165909215045,54.9948155032524,"Non-fatal, 17/11-22, mand 59, Kalvehave","NYHEDERSJÆLLAND OG ØERNE 17. NOV. 2022 - 17:24</t>
  </si>
  <si>
    <t>Ældre kvinde fundet død i vandet: Politiet beder om offentlighedens hjælp</t>
  </si>
  <si>
    <t>KVINDE FUNDET I VANDET: BRANDVÆSEN OG AMBULANCE ANKOMMET</t>
  </si>
  <si>
    <t>»Den 18-årige blev kørt til kontrol på skadestuen, men han er ikke kommet yderligere til skade« siger vagtchefen.</t>
  </si>
  <si>
    <t>»Vores indsatsleder vurderer, at der er tale om en ulykke eller et ildebefindende« fortæller vagthavende ved Nordsjællands Politi Michael Dalby om baggrunden for, at kvinden er endt i vandløbet.</t>
  </si>
  <si>
    <t>»Vi får en melding om, at en mand er fundet livløs. Man får ham op og genoplivet, men han er i kritisk tilstand« forklarer vagtchefen.</t>
  </si>
  <si>
    <t>»Den afdøde er en 79-årig kvinde fra Aarhus-området. De pårørende er underrettet. Vi har ikke yderligere til sagen« skriver Østjyllands Politi på Twitter.</t>
  </si>
  <si>
    <t>»Den er gået ind på 112, som en drukneulykke. Der er tale om en tysk badegæst, som har fået det ildebefindende, mens han badede med sin kone« forklarer vagtchefen til B.T.</t>
  </si>
  <si>
    <t>»Vi har desværre en mistanke om, at han har været udsat for en ulykke og er druknet« siger vagtchef ved Fyns Politi, Bjarne Tykgaard, ifølge TV2 Fyn til Ritzau.</t>
  </si>
  <si>
    <t>»Man har fundet nogle personlige genstande i båden og formodet, at der har været en sejler på et tidspunkt, der er røget over bord« siger Jesper Andreasen fra Beredskab Fyn til Fyns Amts Avis.</t>
  </si>
  <si>
    <t>Man har efterfølgende fløjet personen til et hospital.</t>
  </si>
  <si>
    <t>Kristoffer Olesen kriso@jfmedier.dk og Jonathan Lykke Lilmoes jolli@jfmedier.dk</t>
  </si>
  <si>
    <t>Vi søgte nord for Langeland i et øst-vest-søgemønster, og vi havde også gummibåden i vandet til at søge, siger Finn Uggerby, navigatør på MHV805.</t>
  </si>
  <si>
    <t>Jonathan Lykke Lilmoes jolli@jfmedier.dk</t>
  </si>
  <si>
    <t>Malaga</t>
  </si>
  <si>
    <t>Lille dreng ligger i kritisk tilstand på intensivafdelingen på Materno Infantil Hospital i Malaga efter en drukneulykke i en swimmingpool i udkanten af CoÃ­n.</t>
  </si>
  <si>
    <t>Han blev derefter hastet til børnehospitalet i Malaga med helikopter, og søndag var han fortsat i kritisk tilstand. Mandag morgen er der endnu ikke noget nyt om drangens tilstand.</t>
  </si>
  <si>
    <t>5. AUG 2022 20:15</t>
  </si>
  <si>
    <t>Mand fundet død i vandet i Tårnby.</t>
  </si>
  <si>
    <t>Da han ikke dukkede op på sin arbejdsplads i begyndelsen af august, blev vi meget bekymrede og meldte ham savnet ved belgisk politi, fortæller faderen Rudy Schröder.</t>
  </si>
  <si>
    <t>Hovedstadens Beredskab oplyser, at der efter deres opfattelse var vidner som hurtigt slog alarm om ulykken, hvilket medførte en øjeblikkelig udrykning.</t>
  </si>
  <si>
    <t>Hovedstadens Beredskab (@HBeredskab) September 30, 2022</t>
  </si>
  <si>
    <t>9.47 19. okt. 2022 Twitter Web App</t>
  </si>
  <si>
    <t>DRUKNEULYKKE: UNG MAND GÅET IGENNEM ISEN</t>
  </si>
  <si>
    <t>Der er sket en drukneulykke på en isbelagt sø. Redningsarbejdet pågår, og vi ønsker derfor arbejdsro. Vi har ikke yderligere info, oplyser vagtchefen hos Fyns Politi.</t>
  </si>
  <si>
    <t>Politi og brandvæsen blev tilkaldt til Skælskør Havn fredag formiddag til en formodet drukneulykke. En mand i 50'erne er afgået ved døden.</t>
  </si>
  <si>
    <t>5 ukendte: 5. juni Vejlefjord, 4. juni Svendborgssund, 10. marts Århus, 3. marts Vejlefjord, 19. januar København</t>
  </si>
  <si>
    <t>Med statistisk korrigering:</t>
  </si>
  <si>
    <t>*14 badeulykker, 1 dykkerulykke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</si>
</sst>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1"/>
      <name val="Calibri"/>
      <family val="2"/>
      <scheme val="minor"/>
    </font>
    <font>
      <b/>
      <sz val="12"/>
      <color theme="1"/>
      <name val="Calibri"/>
      <family val="2"/>
      <scheme val="minor"/>
    </font>
    <font>
      <sz val="12"/>
      <color theme="1"/>
      <name val="Calibri"/>
      <family val="2"/>
      <scheme val="minor"/>
    </font>
    <font>
      <sz val="12"/>
      <color rgb="FF002060"/>
      <name val="Calibri"/>
      <family val="2"/>
      <scheme val="minor"/>
    </font>
    <font>
      <u/>
      <sz val="11"/>
      <color theme="1"/>
      <name val="Calibri"/>
      <family val="2"/>
      <scheme val="minor"/>
    </font>
    <font>
      <vertAlign val="superscript"/>
      <sz val="11"/>
      <color theme="1"/>
      <name val="Calibri"/>
      <family val="2"/>
      <scheme val="minor"/>
    </font>
    <font>
      <sz val="8"/>
      <color theme="1"/>
      <name val="Calibri"/>
      <family val="2"/>
      <scheme val="minor"/>
    </font>
    <font>
      <vertAlign val="superscript"/>
      <sz val="8"/>
      <color theme="1"/>
      <name val="Calibri"/>
      <family val="2"/>
      <scheme val="minor"/>
    </font>
    <font>
      <b/>
      <vertAlign val="superscript"/>
      <sz val="12"/>
      <color theme="1"/>
      <name val="Calibri"/>
      <family val="2"/>
      <scheme val="minor"/>
    </font>
    <font>
      <b/>
      <sz val="9"/>
      <color indexed="81"/>
      <name val="Tahoma"/>
      <family val="2"/>
    </font>
    <font>
      <sz val="9"/>
      <color theme="1"/>
      <name val="Calibri"/>
      <family val="2"/>
      <scheme val="minor"/>
    </font>
    <font>
      <sz val="9"/>
      <color indexed="81"/>
      <name val="Tahoma"/>
      <family val="2"/>
    </font>
    <font>
      <b/>
      <vertAlign val="superscript"/>
      <sz val="11"/>
      <color theme="1"/>
      <name val="Calibri"/>
      <family val="2"/>
      <scheme val="minor"/>
    </font>
    <font>
      <u/>
      <sz val="11"/>
      <color theme="10"/>
      <name val="Calibri"/>
      <family val="2"/>
      <scheme val="minor"/>
    </font>
    <font>
      <b/>
      <sz val="12"/>
      <name val="Calibri"/>
      <family val="2"/>
      <scheme val="minor"/>
    </font>
    <font>
      <i/>
      <sz val="9"/>
      <color theme="1"/>
      <name val="Calibri"/>
      <family val="2"/>
      <scheme val="minor"/>
    </font>
    <font>
      <b/>
      <vertAlign val="superscript"/>
      <sz val="14"/>
      <color theme="1"/>
      <name val="Calibri"/>
      <family val="2"/>
      <scheme val="minor"/>
    </font>
    <font>
      <u/>
      <sz val="8"/>
      <color theme="10"/>
      <name val="Calibri"/>
      <family val="2"/>
      <scheme val="minor"/>
    </font>
    <font>
      <u/>
      <vertAlign val="superscript"/>
      <sz val="8"/>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applyNumberFormat="0" applyFill="0" applyBorder="0" applyAlignment="0" applyProtection="0"/>
  </cellStyleXfs>
  <cellXfs count="73">
    <xf numFmtId="0" fontId="0" fillId="0" borderId="0" xfId="0"/>
    <xf numFmtId="0" fontId="0" fillId="35" borderId="16" xfId="0" applyFill="1" applyBorder="1" applyAlignment="1">
      <alignment horizontal="center"/>
    </xf>
    <xf numFmtId="0" fontId="0" fillId="35" borderId="16" xfId="0" applyFill="1" applyBorder="1" applyAlignment="1">
      <alignment horizontal="center" vertical="center"/>
    </xf>
    <xf numFmtId="0" fontId="0" fillId="35" borderId="16" xfId="0" applyFill="1" applyBorder="1"/>
    <xf numFmtId="0" fontId="0" fillId="34" borderId="0" xfId="0" applyFill="1"/>
    <xf numFmtId="0" fontId="0" fillId="34" borderId="16" xfId="0" applyFill="1" applyBorder="1"/>
    <xf numFmtId="0" fontId="0" fillId="34" borderId="16" xfId="0" applyFill="1" applyBorder="1" applyAlignment="1">
      <alignment horizontal="center"/>
    </xf>
    <xf numFmtId="164" fontId="0" fillId="34" borderId="16" xfId="0" applyNumberFormat="1" applyFill="1" applyBorder="1" applyAlignment="1">
      <alignment horizontal="center" vertical="center"/>
    </xf>
    <xf numFmtId="49" fontId="0" fillId="33" borderId="17" xfId="0" applyNumberFormat="1" applyFill="1" applyBorder="1" applyAlignment="1">
      <alignment horizontal="center" vertical="center" wrapText="1"/>
    </xf>
    <xf numFmtId="0" fontId="0" fillId="33" borderId="10" xfId="0" applyFill="1" applyBorder="1"/>
    <xf numFmtId="0" fontId="19" fillId="33" borderId="11" xfId="0" applyFont="1" applyFill="1" applyBorder="1"/>
    <xf numFmtId="0" fontId="16" fillId="33" borderId="11" xfId="0" applyFont="1" applyFill="1" applyBorder="1"/>
    <xf numFmtId="0" fontId="19" fillId="33" borderId="11" xfId="0" applyFont="1" applyFill="1" applyBorder="1" applyAlignment="1">
      <alignment horizontal="center"/>
    </xf>
    <xf numFmtId="0" fontId="0" fillId="33" borderId="12" xfId="0" applyFill="1" applyBorder="1"/>
    <xf numFmtId="0" fontId="20" fillId="33" borderId="17" xfId="0" applyFont="1" applyFill="1" applyBorder="1" applyAlignment="1">
      <alignment horizontal="center" vertical="center"/>
    </xf>
    <xf numFmtId="0" fontId="21" fillId="33" borderId="13" xfId="0" applyFont="1" applyFill="1" applyBorder="1"/>
    <xf numFmtId="0" fontId="21" fillId="33" borderId="14" xfId="0" applyFont="1" applyFill="1" applyBorder="1"/>
    <xf numFmtId="0" fontId="21" fillId="33" borderId="15" xfId="0" applyFont="1" applyFill="1" applyBorder="1"/>
    <xf numFmtId="0" fontId="21" fillId="34" borderId="0" xfId="0" applyFont="1" applyFill="1"/>
    <xf numFmtId="0" fontId="22" fillId="34" borderId="0" xfId="0" applyFont="1" applyFill="1"/>
    <xf numFmtId="0" fontId="21" fillId="0" borderId="0" xfId="0" applyFont="1"/>
    <xf numFmtId="0" fontId="16" fillId="0" borderId="0" xfId="0" applyFont="1" applyAlignment="1">
      <alignment horizontal="center" vertical="center"/>
    </xf>
    <xf numFmtId="0" fontId="0" fillId="34" borderId="0" xfId="0" applyFill="1" applyAlignment="1">
      <alignment horizontal="left"/>
    </xf>
    <xf numFmtId="0" fontId="20" fillId="33" borderId="18" xfId="0" applyFont="1" applyFill="1" applyBorder="1" applyAlignment="1">
      <alignment horizontal="center" vertical="center"/>
    </xf>
    <xf numFmtId="49" fontId="0" fillId="35" borderId="19" xfId="0" applyNumberFormat="1" applyFill="1" applyBorder="1" applyAlignment="1">
      <alignment horizontal="center" vertical="center" wrapText="1"/>
    </xf>
    <xf numFmtId="0" fontId="21" fillId="0" borderId="16" xfId="0" applyFont="1" applyBorder="1"/>
    <xf numFmtId="49" fontId="0" fillId="34" borderId="10" xfId="0" applyNumberFormat="1" applyFill="1" applyBorder="1" applyAlignment="1">
      <alignment horizontal="center" vertical="center" wrapText="1"/>
    </xf>
    <xf numFmtId="49" fontId="0" fillId="33" borderId="18" xfId="0" applyNumberFormat="1" applyFill="1" applyBorder="1" applyAlignment="1">
      <alignment horizontal="center" vertical="center" wrapText="1"/>
    </xf>
    <xf numFmtId="49" fontId="0" fillId="35" borderId="16" xfId="0" applyNumberFormat="1" applyFill="1" applyBorder="1" applyAlignment="1">
      <alignment horizontal="center" vertical="center" wrapText="1"/>
    </xf>
    <xf numFmtId="49" fontId="0" fillId="34" borderId="0" xfId="0" applyNumberFormat="1" applyFill="1" applyAlignment="1">
      <alignment horizontal="center" vertical="center" wrapText="1"/>
    </xf>
    <xf numFmtId="49" fontId="0" fillId="0" borderId="0" xfId="0" applyNumberFormat="1" applyAlignment="1">
      <alignment horizontal="center" vertical="center" wrapText="1"/>
    </xf>
    <xf numFmtId="1" fontId="21" fillId="0" borderId="16" xfId="0" applyNumberFormat="1" applyFont="1" applyBorder="1"/>
    <xf numFmtId="0" fontId="0" fillId="34" borderId="20" xfId="0" applyFill="1" applyBorder="1"/>
    <xf numFmtId="9" fontId="0" fillId="34" borderId="0" xfId="0" applyNumberFormat="1" applyFill="1"/>
    <xf numFmtId="1" fontId="0" fillId="34" borderId="0" xfId="0" applyNumberFormat="1" applyFill="1"/>
    <xf numFmtId="0" fontId="20" fillId="34" borderId="0" xfId="0" applyFont="1" applyFill="1"/>
    <xf numFmtId="0" fontId="25" fillId="34" borderId="0" xfId="0" applyFont="1" applyFill="1"/>
    <xf numFmtId="3" fontId="0" fillId="34" borderId="0" xfId="0" applyNumberFormat="1" applyFill="1"/>
    <xf numFmtId="0" fontId="21" fillId="0" borderId="21" xfId="0" applyFont="1" applyBorder="1"/>
    <xf numFmtId="49" fontId="0" fillId="0" borderId="16" xfId="0" applyNumberFormat="1" applyBorder="1" applyAlignment="1">
      <alignment horizontal="center" vertical="center" wrapText="1"/>
    </xf>
    <xf numFmtId="0" fontId="29" fillId="34" borderId="0" xfId="0" applyFont="1" applyFill="1"/>
    <xf numFmtId="0" fontId="16" fillId="34" borderId="0" xfId="0" applyFont="1" applyFill="1"/>
    <xf numFmtId="49" fontId="0" fillId="33" borderId="22" xfId="0" applyNumberFormat="1" applyFill="1" applyBorder="1" applyAlignment="1">
      <alignment horizontal="center" vertical="center" wrapText="1"/>
    </xf>
    <xf numFmtId="49" fontId="0" fillId="33" borderId="23" xfId="0" applyNumberFormat="1" applyFill="1" applyBorder="1" applyAlignment="1">
      <alignment horizontal="center" vertical="center" wrapText="1"/>
    </xf>
    <xf numFmtId="0" fontId="0" fillId="33" borderId="24" xfId="0" applyFill="1" applyBorder="1"/>
    <xf numFmtId="0" fontId="19" fillId="33" borderId="25" xfId="0" applyFont="1" applyFill="1" applyBorder="1"/>
    <xf numFmtId="0" fontId="16" fillId="33" borderId="25" xfId="0" applyFont="1" applyFill="1" applyBorder="1"/>
    <xf numFmtId="0" fontId="19" fillId="33" borderId="25" xfId="0" applyFont="1" applyFill="1" applyBorder="1" applyAlignment="1">
      <alignment horizontal="center"/>
    </xf>
    <xf numFmtId="0" fontId="0" fillId="33" borderId="26" xfId="0" applyFill="1" applyBorder="1"/>
    <xf numFmtId="0" fontId="33" fillId="33" borderId="27" xfId="42" applyFont="1" applyFill="1" applyBorder="1" applyAlignment="1">
      <alignment horizontal="center" vertical="center"/>
    </xf>
    <xf numFmtId="0" fontId="21" fillId="33" borderId="28" xfId="0" applyFont="1" applyFill="1" applyBorder="1"/>
    <xf numFmtId="0" fontId="20" fillId="33" borderId="29" xfId="0" applyFont="1" applyFill="1" applyBorder="1" applyAlignment="1">
      <alignment horizontal="center" vertical="center"/>
    </xf>
    <xf numFmtId="0" fontId="20" fillId="33" borderId="30" xfId="0" applyFont="1" applyFill="1" applyBorder="1" applyAlignment="1">
      <alignment horizontal="center" vertical="center"/>
    </xf>
    <xf numFmtId="0" fontId="21" fillId="33" borderId="30" xfId="0" applyFont="1" applyFill="1" applyBorder="1"/>
    <xf numFmtId="0" fontId="21" fillId="33" borderId="31" xfId="0" applyFont="1" applyFill="1" applyBorder="1"/>
    <xf numFmtId="0" fontId="34" fillId="33" borderId="30" xfId="0" applyFont="1" applyFill="1" applyBorder="1"/>
    <xf numFmtId="0" fontId="20" fillId="34" borderId="0" xfId="0" applyFont="1" applyFill="1" applyAlignment="1">
      <alignment horizontal="center" vertical="center"/>
    </xf>
    <xf numFmtId="0" fontId="34" fillId="34" borderId="0" xfId="0" applyFont="1" applyFill="1"/>
    <xf numFmtId="1" fontId="16" fillId="34" borderId="0" xfId="0" applyNumberFormat="1" applyFont="1" applyFill="1"/>
    <xf numFmtId="2" fontId="0" fillId="34" borderId="0" xfId="0" applyNumberFormat="1" applyFill="1"/>
    <xf numFmtId="0" fontId="36" fillId="34" borderId="0" xfId="42" applyFont="1" applyFill="1"/>
    <xf numFmtId="0" fontId="25" fillId="0" borderId="0" xfId="0" applyFont="1"/>
    <xf numFmtId="3" fontId="25" fillId="34" borderId="0" xfId="0" applyNumberFormat="1" applyFont="1" applyFill="1"/>
    <xf numFmtId="0" fontId="0" fillId="0" borderId="0" xfId="0" applyAlignment="1">
      <alignment horizontal="center" vertical="center"/>
    </xf>
    <xf numFmtId="165" fontId="0" fillId="34" borderId="0" xfId="0" applyNumberFormat="1" applyFill="1"/>
    <xf numFmtId="0" fontId="0" fillId="33" borderId="16" xfId="0" applyFill="1" applyBorder="1" applyAlignment="1">
      <alignment horizontal="center"/>
    </xf>
    <xf numFmtId="164" fontId="0" fillId="33" borderId="16" xfId="0" applyNumberFormat="1" applyFill="1" applyBorder="1" applyAlignment="1">
      <alignment horizontal="center" vertical="center"/>
    </xf>
    <xf numFmtId="14" fontId="0" fillId="0" borderId="0" xfId="0" applyNumberFormat="1"/>
    <xf numFmtId="0" fontId="0" fillId="0" borderId="0" xfId="0" quotePrefix="1"/>
    <xf numFmtId="22" fontId="0" fillId="0" borderId="0" xfId="0" applyNumberFormat="1"/>
    <xf numFmtId="0" fontId="0" fillId="33" borderId="0" xfId="0" applyFill="1"/>
    <xf numFmtId="0" fontId="29" fillId="33" borderId="14" xfId="0" applyFont="1" applyFill="1" applyBorder="1"/>
    <xf numFmtId="0" fontId="25" fillId="33" borderId="13" xfId="0" applyFont="1" applyFill="1" applyBorder="1"/>
  </cellXfs>
  <cellStyles count="43">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Link" xfId="42" builtinId="8"/>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a-DK"/>
        </a:p>
      </c:txPr>
    </c:title>
    <c:autoTitleDeleted val="0"/>
    <c:plotArea>
      <c:layout/>
      <c:lineChart>
        <c:grouping val="standard"/>
        <c:varyColors val="0"/>
        <c:ser>
          <c:idx val="0"/>
          <c:order val="0"/>
          <c:tx>
            <c:strRef>
              <c:f>'Analyse 2022'!$B$7</c:f>
              <c:strCache>
                <c:ptCount val="1"/>
                <c:pt idx="0">
                  <c:v>Månedsfordeling</c:v>
                </c:pt>
              </c:strCache>
            </c:strRef>
          </c:tx>
          <c:spPr>
            <a:ln w="22225" cap="rnd" cmpd="sng" algn="ctr">
              <a:solidFill>
                <a:schemeClr val="accent1"/>
              </a:solidFill>
              <a:round/>
            </a:ln>
            <a:effectLst/>
          </c:spPr>
          <c:marker>
            <c:symbol val="none"/>
          </c:marker>
          <c:trendline>
            <c:spPr>
              <a:ln w="9525" cap="rnd">
                <a:solidFill>
                  <a:schemeClr val="accent1"/>
                </a:solidFill>
              </a:ln>
              <a:effectLst/>
            </c:spPr>
            <c:trendlineType val="linear"/>
            <c:dispRSqr val="0"/>
            <c:dispEq val="0"/>
          </c:trendline>
          <c:trendline>
            <c:spPr>
              <a:ln w="9525" cap="rnd">
                <a:solidFill>
                  <a:schemeClr val="accent1"/>
                </a:solidFill>
              </a:ln>
              <a:effectLst/>
            </c:spPr>
            <c:trendlineType val="linear"/>
            <c:dispRSqr val="0"/>
            <c:dispEq val="0"/>
          </c:trendline>
          <c:cat>
            <c:strRef>
              <c:f>'Analyse 2022'!$B$8:$B$19</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'Analyse 2022'!$C$8:$C$19</c:f>
              <c:numCache>
                <c:formatCode>General</c:formatCode>
                <c:ptCount val="12"/>
                <c:pt idx="0">
                  <c:v>6</c:v>
                </c:pt>
                <c:pt idx="1">
                  <c:v>10</c:v>
                </c:pt>
                <c:pt idx="2">
                  <c:v>6</c:v>
                </c:pt>
                <c:pt idx="3">
                  <c:v>8</c:v>
                </c:pt>
                <c:pt idx="4">
                  <c:v>9</c:v>
                </c:pt>
                <c:pt idx="5">
                  <c:v>6</c:v>
                </c:pt>
                <c:pt idx="6">
                  <c:v>4</c:v>
                </c:pt>
                <c:pt idx="7">
                  <c:v>9</c:v>
                </c:pt>
                <c:pt idx="8">
                  <c:v>7</c:v>
                </c:pt>
                <c:pt idx="9">
                  <c:v>5</c:v>
                </c:pt>
                <c:pt idx="10">
                  <c:v>5</c:v>
                </c:pt>
                <c:pt idx="11">
                  <c:v>6</c:v>
                </c:pt>
              </c:numCache>
            </c:numRef>
          </c:val>
          <c:smooth val="0"/>
          <c:extLst>
            <c:ext xmlns:c16="http://schemas.microsoft.com/office/drawing/2014/chart" uri="{C3380CC4-5D6E-409C-BE32-E72D297353CC}">
              <c16:uniqueId val="{00000002-90CB-40EF-AC73-3B63E45D9CC5}"/>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29017424"/>
        <c:axId val="664750176"/>
      </c:lineChart>
      <c:catAx>
        <c:axId val="62901742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64750176"/>
        <c:crosses val="autoZero"/>
        <c:auto val="1"/>
        <c:lblAlgn val="ctr"/>
        <c:lblOffset val="100"/>
        <c:noMultiLvlLbl val="0"/>
      </c:catAx>
      <c:valAx>
        <c:axId val="6647501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2901742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I forhold til andre dødsulykkestyper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2022'!$C$210</c:f>
              <c:strCache>
                <c:ptCount val="1"/>
              </c:strCache>
            </c:strRef>
          </c:tx>
          <c:spPr>
            <a:solidFill>
              <a:schemeClr val="accent1"/>
            </a:solidFill>
            <a:ln>
              <a:noFill/>
            </a:ln>
            <a:effectLst/>
          </c:spPr>
          <c:invertIfNegative val="0"/>
          <c:cat>
            <c:strRef>
              <c:f>'Analyse 2022'!$B$211:$B$214</c:f>
              <c:strCache>
                <c:ptCount val="4"/>
                <c:pt idx="0">
                  <c:v>Fald</c:v>
                </c:pt>
                <c:pt idx="1">
                  <c:v>Forgiftninger</c:v>
                </c:pt>
                <c:pt idx="2">
                  <c:v>Traffikulykker</c:v>
                </c:pt>
                <c:pt idx="3">
                  <c:v>Drukning</c:v>
                </c:pt>
              </c:strCache>
            </c:strRef>
          </c:cat>
          <c:val>
            <c:numRef>
              <c:f>'Analyse 2022'!$C$211:$C$214</c:f>
              <c:numCache>
                <c:formatCode>General</c:formatCode>
                <c:ptCount val="4"/>
                <c:pt idx="0">
                  <c:v>563</c:v>
                </c:pt>
                <c:pt idx="1">
                  <c:v>233</c:v>
                </c:pt>
                <c:pt idx="2">
                  <c:v>194</c:v>
                </c:pt>
                <c:pt idx="3">
                  <c:v>89</c:v>
                </c:pt>
              </c:numCache>
            </c:numRef>
          </c:val>
          <c:extLst>
            <c:ext xmlns:c16="http://schemas.microsoft.com/office/drawing/2014/chart" uri="{C3380CC4-5D6E-409C-BE32-E72D297353CC}">
              <c16:uniqueId val="{00000000-1646-42C1-B976-8A2FE5DB4BDF}"/>
            </c:ext>
          </c:extLst>
        </c:ser>
        <c:dLbls>
          <c:showLegendKey val="0"/>
          <c:showVal val="0"/>
          <c:showCatName val="0"/>
          <c:showSerName val="0"/>
          <c:showPercent val="0"/>
          <c:showBubbleSize val="0"/>
        </c:dLbls>
        <c:gapWidth val="219"/>
        <c:overlap val="-27"/>
        <c:axId val="739194080"/>
        <c:axId val="739199656"/>
      </c:barChart>
      <c:catAx>
        <c:axId val="73919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9656"/>
        <c:crosses val="autoZero"/>
        <c:auto val="1"/>
        <c:lblAlgn val="ctr"/>
        <c:lblOffset val="100"/>
        <c:noMultiLvlLbl val="0"/>
      </c:catAx>
      <c:valAx>
        <c:axId val="739199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dagslys eller mørke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2022'!$C$150</c:f>
              <c:strCache>
                <c:ptCount val="1"/>
              </c:strCache>
            </c:strRef>
          </c:tx>
          <c:spPr>
            <a:solidFill>
              <a:schemeClr val="accent1"/>
            </a:solidFill>
            <a:ln>
              <a:noFill/>
            </a:ln>
            <a:effectLst/>
          </c:spPr>
          <c:invertIfNegative val="0"/>
          <c:cat>
            <c:strRef>
              <c:f>'Analyse 2022'!$B$151:$B$153</c:f>
              <c:strCache>
                <c:ptCount val="3"/>
                <c:pt idx="0">
                  <c:v>I dagslys</c:v>
                </c:pt>
                <c:pt idx="1">
                  <c:v>I mørke</c:v>
                </c:pt>
                <c:pt idx="2">
                  <c:v>Ukendt</c:v>
                </c:pt>
              </c:strCache>
            </c:strRef>
          </c:cat>
          <c:val>
            <c:numRef>
              <c:f>'Analyse 2022'!$C$151:$C$153</c:f>
              <c:numCache>
                <c:formatCode>General</c:formatCode>
                <c:ptCount val="3"/>
                <c:pt idx="0">
                  <c:v>33</c:v>
                </c:pt>
                <c:pt idx="1">
                  <c:v>17</c:v>
                </c:pt>
                <c:pt idx="2">
                  <c:v>31</c:v>
                </c:pt>
              </c:numCache>
            </c:numRef>
          </c:val>
          <c:extLst>
            <c:ext xmlns:c16="http://schemas.microsoft.com/office/drawing/2014/chart" uri="{C3380CC4-5D6E-409C-BE32-E72D297353CC}">
              <c16:uniqueId val="{00000000-C29B-4464-A281-8132496E6315}"/>
            </c:ext>
          </c:extLst>
        </c:ser>
        <c:dLbls>
          <c:showLegendKey val="0"/>
          <c:showVal val="0"/>
          <c:showCatName val="0"/>
          <c:showSerName val="0"/>
          <c:showPercent val="0"/>
          <c:showBubbleSize val="0"/>
        </c:dLbls>
        <c:gapWidth val="219"/>
        <c:overlap val="-27"/>
        <c:axId val="871773992"/>
        <c:axId val="871777272"/>
      </c:barChart>
      <c:catAx>
        <c:axId val="87177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7272"/>
        <c:crosses val="autoZero"/>
        <c:auto val="1"/>
        <c:lblAlgn val="ctr"/>
        <c:lblOffset val="100"/>
        <c:noMultiLvlLbl val="0"/>
      </c:catAx>
      <c:valAx>
        <c:axId val="871777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3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Påvirket eller upåvirket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spPr>
            <a:solidFill>
              <a:schemeClr val="accent1"/>
            </a:solidFill>
            <a:ln>
              <a:noFill/>
            </a:ln>
            <a:effectLst/>
          </c:spPr>
          <c:invertIfNegative val="0"/>
          <c:cat>
            <c:strRef>
              <c:f>'Analyse 2022'!$B$171:$B$173</c:f>
              <c:strCache>
                <c:ptCount val="3"/>
                <c:pt idx="0">
                  <c:v>Påvirket</c:v>
                </c:pt>
                <c:pt idx="1">
                  <c:v>Upåvirket</c:v>
                </c:pt>
                <c:pt idx="2">
                  <c:v>Ukendt</c:v>
                </c:pt>
              </c:strCache>
            </c:strRef>
          </c:cat>
          <c:val>
            <c:numRef>
              <c:f>'Analyse 2022'!$C$171:$C$173</c:f>
              <c:numCache>
                <c:formatCode>General</c:formatCode>
                <c:ptCount val="3"/>
                <c:pt idx="0">
                  <c:v>0</c:v>
                </c:pt>
                <c:pt idx="1">
                  <c:v>3</c:v>
                </c:pt>
                <c:pt idx="2">
                  <c:v>78</c:v>
                </c:pt>
              </c:numCache>
            </c:numRef>
          </c:val>
          <c:extLst>
            <c:ext xmlns:c16="http://schemas.microsoft.com/office/drawing/2014/chart" uri="{C3380CC4-5D6E-409C-BE32-E72D297353CC}">
              <c16:uniqueId val="{00000000-3C04-4E27-BDD7-307AAAB65FEE}"/>
            </c:ext>
          </c:extLst>
        </c:ser>
        <c:dLbls>
          <c:showLegendKey val="0"/>
          <c:showVal val="0"/>
          <c:showCatName val="0"/>
          <c:showSerName val="0"/>
          <c:showPercent val="0"/>
          <c:showBubbleSize val="0"/>
        </c:dLbls>
        <c:gapWidth val="219"/>
        <c:overlap val="-27"/>
        <c:axId val="861560408"/>
        <c:axId val="861557456"/>
      </c:barChart>
      <c:catAx>
        <c:axId val="86156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57456"/>
        <c:crosses val="autoZero"/>
        <c:auto val="1"/>
        <c:lblAlgn val="ctr"/>
        <c:lblOffset val="100"/>
        <c:noMultiLvlLbl val="0"/>
      </c:catAx>
      <c:valAx>
        <c:axId val="861557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60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a-DK" sz="2800"/>
              <a:t>Total</a:t>
            </a:r>
            <a:r>
              <a:rPr lang="da-DK" sz="2800" baseline="0"/>
              <a:t> druknedøde 2012-2022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barChart>
        <c:barDir val="col"/>
        <c:grouping val="clustered"/>
        <c:varyColors val="0"/>
        <c:ser>
          <c:idx val="0"/>
          <c:order val="0"/>
          <c:tx>
            <c:strRef>
              <c:f>'Udviklingen 2012-2022'!$B$2</c:f>
              <c:strCache>
                <c:ptCount val="1"/>
                <c:pt idx="0">
                  <c:v>Rådet</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'Udviklingen 2012-2022'!$A$3:$A$13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'Udviklingen 2012-2022'!$B$3:$B$13</c:f>
              <c:numCache>
                <c:formatCode>General</c:formatCode>
                <c:ptCount val="11"/>
                <c:pt idx="0">
                  <c:v>56</c:v>
                </c:pt>
                <c:pt idx="1">
                  <c:v>66</c:v>
                </c:pt>
                <c:pt idx="2">
                  <c:v>78</c:v>
                </c:pt>
                <c:pt idx="3">
                  <c:v>64</c:v>
                </c:pt>
                <c:pt idx="4">
                  <c:v>58</c:v>
                </c:pt>
                <c:pt idx="5">
                  <c:v>61</c:v>
                </c:pt>
                <c:pt idx="6">
                  <c:v>77</c:v>
                </c:pt>
                <c:pt idx="7">
                  <c:v>75</c:v>
                </c:pt>
                <c:pt idx="8">
                  <c:v>72</c:v>
                </c:pt>
                <c:pt idx="9">
                  <c:v>70</c:v>
                </c:pt>
                <c:pt idx="10">
                  <c:v>83</c:v>
                </c:pt>
              </c:numCache>
            </c:numRef>
          </c:val>
          <c:extLst>
            <c:ext xmlns:c16="http://schemas.microsoft.com/office/drawing/2014/chart" uri="{C3380CC4-5D6E-409C-BE32-E72D297353CC}">
              <c16:uniqueId val="{00000000-1527-4261-8B42-C4597100FAF4}"/>
            </c:ext>
          </c:extLst>
        </c:ser>
        <c:ser>
          <c:idx val="1"/>
          <c:order val="1"/>
          <c:tx>
            <c:strRef>
              <c:f>'Udviklingen 2012-2022'!$C$2</c:f>
              <c:strCache>
                <c:ptCount val="1"/>
                <c:pt idx="0">
                  <c:v>SIF</c:v>
                </c:pt>
              </c:strCache>
            </c:strRef>
          </c:tx>
          <c:spPr>
            <a:solidFill>
              <a:schemeClr val="accent2">
                <a:alpha val="85000"/>
              </a:schemeClr>
            </a:solidFill>
            <a:ln w="9525" cap="flat" cmpd="sng" algn="ctr">
              <a:solidFill>
                <a:schemeClr val="lt1">
                  <a:alpha val="50000"/>
                </a:schemeClr>
              </a:solidFill>
              <a:round/>
            </a:ln>
            <a:effectLst/>
          </c:spPr>
          <c:invertIfNegative val="0"/>
          <c:dPt>
            <c:idx val="4"/>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8-1527-4261-8B42-C4597100FAF4}"/>
              </c:ext>
            </c:extLst>
          </c:dPt>
          <c:dPt>
            <c:idx val="5"/>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F-1527-4261-8B42-C4597100FAF4}"/>
              </c:ext>
            </c:extLst>
          </c:dPt>
          <c:dPt>
            <c:idx val="6"/>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04-5DAC-43F6-9C99-71E4EB97A1DD}"/>
              </c:ext>
            </c:extLst>
          </c:dPt>
          <c:dPt>
            <c:idx val="7"/>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4317-4783-96C7-31A4C61C7CED}"/>
              </c:ext>
            </c:extLst>
          </c:dPt>
          <c:dPt>
            <c:idx val="8"/>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09-B448-4D37-8223-8A855AE5C26F}"/>
              </c:ext>
            </c:extLst>
          </c:dPt>
          <c:dPt>
            <c:idx val="9"/>
            <c:invertIfNegative val="0"/>
            <c:bubble3D val="0"/>
            <c:spPr>
              <a:solidFill>
                <a:schemeClr val="accent2">
                  <a:lumMod val="20000"/>
                  <a:lumOff val="8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6E10-45EB-987E-075A5464FEC1}"/>
              </c:ext>
            </c:extLst>
          </c:dPt>
          <c:dPt>
            <c:idx val="10"/>
            <c:invertIfNegative val="0"/>
            <c:bubble3D val="0"/>
            <c:spPr>
              <a:solidFill>
                <a:schemeClr val="accent2">
                  <a:lumMod val="20000"/>
                  <a:lumOff val="8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C9AB-4CE2-9D91-537894884E17}"/>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trendline>
            <c:spPr>
              <a:ln w="28575" cap="rnd">
                <a:solidFill>
                  <a:srgbClr val="FF0000"/>
                </a:solidFill>
                <a:prstDash val="dashDot"/>
              </a:ln>
              <a:effectLst/>
            </c:spPr>
            <c:trendlineType val="linear"/>
            <c:dispRSqr val="0"/>
            <c:dispEq val="0"/>
          </c:trendline>
          <c:cat>
            <c:numRef>
              <c:f>'Udviklingen 2012-2022'!$A$3:$A$13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'Udviklingen 2012-2022'!$C$3:$C$13</c:f>
              <c:numCache>
                <c:formatCode>General</c:formatCode>
                <c:ptCount val="11"/>
                <c:pt idx="0">
                  <c:v>104</c:v>
                </c:pt>
                <c:pt idx="1">
                  <c:v>89</c:v>
                </c:pt>
                <c:pt idx="2">
                  <c:v>101</c:v>
                </c:pt>
                <c:pt idx="3">
                  <c:v>82</c:v>
                </c:pt>
                <c:pt idx="4">
                  <c:v>75</c:v>
                </c:pt>
                <c:pt idx="5">
                  <c:v>83</c:v>
                </c:pt>
                <c:pt idx="6">
                  <c:v>101</c:v>
                </c:pt>
                <c:pt idx="7">
                  <c:v>110</c:v>
                </c:pt>
                <c:pt idx="8">
                  <c:v>102</c:v>
                </c:pt>
                <c:pt idx="9">
                  <c:v>97</c:v>
                </c:pt>
                <c:pt idx="10">
                  <c:v>112</c:v>
                </c:pt>
              </c:numCache>
            </c:numRef>
          </c:val>
          <c:extLst>
            <c:ext xmlns:c16="http://schemas.microsoft.com/office/drawing/2014/chart" uri="{C3380CC4-5D6E-409C-BE32-E72D297353CC}">
              <c16:uniqueId val="{00000001-1527-4261-8B42-C4597100FAF4}"/>
            </c:ext>
          </c:extLst>
        </c:ser>
        <c:dLbls>
          <c:showLegendKey val="0"/>
          <c:showVal val="0"/>
          <c:showCatName val="0"/>
          <c:showSerName val="0"/>
          <c:showPercent val="0"/>
          <c:showBubbleSize val="0"/>
        </c:dLbls>
        <c:gapWidth val="65"/>
        <c:axId val="369826664"/>
        <c:axId val="369826992"/>
      </c:barChart>
      <c:scatterChart>
        <c:scatterStyle val="lineMarker"/>
        <c:varyColors val="0"/>
        <c:ser>
          <c:idx val="2"/>
          <c:order val="2"/>
          <c:tx>
            <c:strRef>
              <c:f>'Udviklingen 2012-2022'!$D$2</c:f>
              <c:strCache>
                <c:ptCount val="1"/>
                <c:pt idx="0">
                  <c:v>Δ %</c:v>
                </c:pt>
              </c:strCache>
            </c:strRef>
          </c:tx>
          <c:spPr>
            <a:ln w="25400" cap="rnd">
              <a:noFill/>
              <a:round/>
            </a:ln>
            <a:effectLst/>
          </c:spPr>
          <c:marker>
            <c:symbol val="circle"/>
            <c:size val="6"/>
            <c:spPr>
              <a:noFill/>
              <a:ln>
                <a:noFill/>
              </a:ln>
              <a:effectLst/>
            </c:spPr>
          </c:marker>
          <c:dLbls>
            <c:dLbl>
              <c:idx val="0"/>
              <c:layout>
                <c:manualLayout>
                  <c:x val="-0.12121947363074997"/>
                  <c:y val="-6.443858344386607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6015-4E24-9668-74E43FFC0B2F}"/>
                </c:ext>
              </c:extLst>
            </c:dLbl>
            <c:dLbl>
              <c:idx val="1"/>
              <c:layout>
                <c:manualLayout>
                  <c:x val="-0.10883940674719494"/>
                  <c:y val="2.7397587959732881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6015-4E24-9668-74E43FFC0B2F}"/>
                </c:ext>
              </c:extLst>
            </c:dLbl>
            <c:dLbl>
              <c:idx val="2"/>
              <c:layout>
                <c:manualLayout>
                  <c:x val="-8.2841266291729401E-2"/>
                  <c:y val="-1.960790928397825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6015-4E24-9668-74E43FFC0B2F}"/>
                </c:ext>
              </c:extLst>
            </c:dLbl>
            <c:dLbl>
              <c:idx val="3"/>
              <c:layout>
                <c:manualLayout>
                  <c:x val="-6.5509200179723989E-2"/>
                  <c:y val="5.2906776111258422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38AF-4F55-A85C-274A24BA0606}"/>
                </c:ext>
              </c:extLst>
            </c:dLbl>
            <c:dLbl>
              <c:idx val="4"/>
              <c:layout>
                <c:manualLayout>
                  <c:x val="-5.8081132524619321E-2"/>
                  <c:y val="8.627450980392156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6015-4E24-9668-74E43FFC0B2F}"/>
                </c:ext>
              </c:extLst>
            </c:dLbl>
            <c:dLbl>
              <c:idx val="5"/>
              <c:layout>
                <c:manualLayout>
                  <c:x val="-3.5797012134220201E-2"/>
                  <c:y val="4.705882352941176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8AF-4F55-A85C-274A24BA0606}"/>
                </c:ext>
              </c:extLst>
            </c:dLbl>
            <c:dLbl>
              <c:idx val="6"/>
              <c:layout>
                <c:manualLayout>
                  <c:x val="-1.3512891743821129E-2"/>
                  <c:y val="-2.5463508882227183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6015-4E24-9668-74E43FFC0B2F}"/>
                </c:ext>
              </c:extLst>
            </c:dLbl>
            <c:dLbl>
              <c:idx val="7"/>
              <c:layout>
                <c:manualLayout>
                  <c:x val="7.5332219582224412E-3"/>
                  <c:y val="-5.6876154842864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6015-4E24-9668-74E43FFC0B2F}"/>
                </c:ext>
              </c:extLst>
            </c:dLbl>
            <c:dLbl>
              <c:idx val="8"/>
              <c:layout>
                <c:manualLayout>
                  <c:x val="2.1151295530132893E-2"/>
                  <c:y val="-3.1345789663341742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448-4D37-8223-8A855AE5C26F}"/>
                </c:ext>
              </c:extLst>
            </c:dLbl>
            <c:dLbl>
              <c:idx val="9"/>
              <c:layout>
                <c:manualLayout>
                  <c:x val="4.2197409232176464E-2"/>
                  <c:y val="-1.5659554240237985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6E10-45EB-987E-075A5464FEC1}"/>
                </c:ext>
              </c:extLst>
            </c:dLbl>
            <c:dLbl>
              <c:idx val="10"/>
              <c:layout>
                <c:manualLayout>
                  <c:x val="5.9529502869153608E-2"/>
                  <c:y val="-7.010710808179163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3F0-4CD2-9770-A2FA4754B739}"/>
                </c:ext>
              </c:extLst>
            </c:dLbl>
            <c:spPr>
              <a:solidFill>
                <a:schemeClr val="tx1"/>
              </a:solidFill>
              <a:ln>
                <a:noFill/>
              </a:ln>
              <a:effectLst>
                <a:glow rad="63500">
                  <a:schemeClr val="accent3">
                    <a:satMod val="175000"/>
                    <a:alpha val="40000"/>
                  </a:schemeClr>
                </a:glow>
                <a:softEdge rad="12700"/>
              </a:effectLst>
            </c:spPr>
            <c:txPr>
              <a:bodyPr rot="0" spcFirstLastPara="1" vertOverflow="overflow" horzOverflow="overflow" vert="horz" wrap="square" lIns="38100" tIns="19050" rIns="38100" bIns="19050" anchor="ctr" anchorCtr="0">
                <a:spAutoFit/>
              </a:bodyPr>
              <a:lstStyle/>
              <a:p>
                <a:pPr>
                  <a:defRPr sz="900" b="1" i="0" u="none" strike="noStrike" kern="1200" baseline="0">
                    <a:solidFill>
                      <a:schemeClr val="lt1"/>
                    </a:solidFill>
                    <a:latin typeface="+mn-lt"/>
                    <a:ea typeface="+mn-ea"/>
                    <a:cs typeface="+mn-cs"/>
                  </a:defRPr>
                </a:pPr>
                <a:endParaRPr lang="da-DK"/>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xVal>
            <c:numRef>
              <c:f>'Udviklingen 2012-2022'!$A$3:$A$13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xVal>
          <c:yVal>
            <c:numRef>
              <c:f>'Udviklingen 2012-2022'!$D$3:$D$13</c:f>
              <c:numCache>
                <c:formatCode>0.0</c:formatCode>
                <c:ptCount val="11"/>
                <c:pt idx="0">
                  <c:v>53.846153846153847</c:v>
                </c:pt>
                <c:pt idx="1">
                  <c:v>74.157303370786522</c:v>
                </c:pt>
                <c:pt idx="2">
                  <c:v>77.227722772277232</c:v>
                </c:pt>
                <c:pt idx="3">
                  <c:v>78.048780487804876</c:v>
                </c:pt>
                <c:pt idx="4">
                  <c:v>77.333333333333329</c:v>
                </c:pt>
                <c:pt idx="5">
                  <c:v>73.493975903614455</c:v>
                </c:pt>
                <c:pt idx="6">
                  <c:v>76.237623762376245</c:v>
                </c:pt>
                <c:pt idx="7">
                  <c:v>68.181818181818173</c:v>
                </c:pt>
                <c:pt idx="8">
                  <c:v>70.588235294117652</c:v>
                </c:pt>
                <c:pt idx="9">
                  <c:v>72.164948453608247</c:v>
                </c:pt>
                <c:pt idx="10">
                  <c:v>74.107142857142861</c:v>
                </c:pt>
              </c:numCache>
            </c:numRef>
          </c:yVal>
          <c:smooth val="0"/>
          <c:extLst>
            <c:ext xmlns:c16="http://schemas.microsoft.com/office/drawing/2014/chart" uri="{C3380CC4-5D6E-409C-BE32-E72D297353CC}">
              <c16:uniqueId val="{00000002-1527-4261-8B42-C4597100FAF4}"/>
            </c:ext>
          </c:extLst>
        </c:ser>
        <c:dLbls>
          <c:showLegendKey val="0"/>
          <c:showVal val="0"/>
          <c:showCatName val="0"/>
          <c:showSerName val="0"/>
          <c:showPercent val="0"/>
          <c:showBubbleSize val="0"/>
        </c:dLbls>
        <c:axId val="602039280"/>
        <c:axId val="602040592"/>
      </c:scatterChart>
      <c:catAx>
        <c:axId val="369826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0" i="0" u="none" strike="noStrike" kern="1200" cap="all" baseline="0">
                <a:solidFill>
                  <a:schemeClr val="dk1">
                    <a:lumMod val="75000"/>
                    <a:lumOff val="25000"/>
                  </a:schemeClr>
                </a:solidFill>
                <a:latin typeface="+mn-lt"/>
                <a:ea typeface="+mn-ea"/>
                <a:cs typeface="+mn-cs"/>
              </a:defRPr>
            </a:pPr>
            <a:endParaRPr lang="da-DK"/>
          </a:p>
        </c:txPr>
        <c:crossAx val="369826992"/>
        <c:crosses val="autoZero"/>
        <c:auto val="1"/>
        <c:lblAlgn val="ctr"/>
        <c:lblOffset val="100"/>
        <c:noMultiLvlLbl val="0"/>
      </c:catAx>
      <c:valAx>
        <c:axId val="369826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69826664"/>
        <c:crosses val="autoZero"/>
        <c:crossBetween val="between"/>
      </c:valAx>
      <c:valAx>
        <c:axId val="60204059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crossAx val="602039280"/>
        <c:crosses val="max"/>
        <c:crossBetween val="midCat"/>
      </c:valAx>
      <c:valAx>
        <c:axId val="602039280"/>
        <c:scaling>
          <c:orientation val="minMax"/>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95000"/>
                  </a:schemeClr>
                </a:solidFill>
                <a:latin typeface="+mn-lt"/>
                <a:ea typeface="+mn-ea"/>
                <a:cs typeface="+mn-cs"/>
              </a:defRPr>
            </a:pPr>
            <a:endParaRPr lang="da-DK"/>
          </a:p>
        </c:txPr>
        <c:crossAx val="602040592"/>
        <c:crosses val="max"/>
        <c:crossBetween val="midCat"/>
      </c:valAx>
      <c:spPr>
        <a:noFill/>
        <a:ln>
          <a:noFill/>
        </a:ln>
        <a:effectLst>
          <a:softEdge rad="12700"/>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da-DK"/>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6580927384076991E-2"/>
          <c:y val="0.16708333333333336"/>
          <c:w val="0.90286351706036749"/>
          <c:h val="0.72088764946048411"/>
        </c:manualLayout>
      </c:layout>
      <c:barChart>
        <c:barDir val="col"/>
        <c:grouping val="clustered"/>
        <c:varyColors val="0"/>
        <c:ser>
          <c:idx val="0"/>
          <c:order val="0"/>
          <c:tx>
            <c:strRef>
              <c:f>'Analyse 2022'!$B$30</c:f>
              <c:strCache>
                <c:ptCount val="1"/>
                <c:pt idx="0">
                  <c:v>Ulykkestype</c:v>
                </c:pt>
              </c:strCache>
            </c:strRef>
          </c:tx>
          <c:spPr>
            <a:solidFill>
              <a:schemeClr val="accent1"/>
            </a:solidFill>
            <a:ln>
              <a:noFill/>
            </a:ln>
            <a:effectLst/>
          </c:spPr>
          <c:invertIfNegative val="0"/>
          <c:cat>
            <c:strRef>
              <c:f>'Analyse 2022'!$B$31:$B$34</c:f>
              <c:strCache>
                <c:ptCount val="4"/>
                <c:pt idx="0">
                  <c:v>Fald i vand fra land</c:v>
                </c:pt>
                <c:pt idx="1">
                  <c:v>Fald i vand fra fartøj</c:v>
                </c:pt>
                <c:pt idx="2">
                  <c:v>Allerede i vandet</c:v>
                </c:pt>
                <c:pt idx="3">
                  <c:v>Ukendt type</c:v>
                </c:pt>
              </c:strCache>
            </c:strRef>
          </c:cat>
          <c:val>
            <c:numRef>
              <c:f>'Analyse 2022'!$C$31:$C$34</c:f>
              <c:numCache>
                <c:formatCode>General</c:formatCode>
                <c:ptCount val="4"/>
                <c:pt idx="0">
                  <c:v>25</c:v>
                </c:pt>
                <c:pt idx="1">
                  <c:v>15</c:v>
                </c:pt>
                <c:pt idx="2">
                  <c:v>17</c:v>
                </c:pt>
                <c:pt idx="3">
                  <c:v>24</c:v>
                </c:pt>
              </c:numCache>
            </c:numRef>
          </c:val>
          <c:extLst>
            <c:ext xmlns:c16="http://schemas.microsoft.com/office/drawing/2014/chart" uri="{C3380CC4-5D6E-409C-BE32-E72D297353CC}">
              <c16:uniqueId val="{00000000-CDAA-4D50-8358-345B44F828FD}"/>
            </c:ext>
          </c:extLst>
        </c:ser>
        <c:dLbls>
          <c:showLegendKey val="0"/>
          <c:showVal val="0"/>
          <c:showCatName val="0"/>
          <c:showSerName val="0"/>
          <c:showPercent val="0"/>
          <c:showBubbleSize val="0"/>
        </c:dLbls>
        <c:gapWidth val="219"/>
        <c:overlap val="-27"/>
        <c:axId val="362643960"/>
        <c:axId val="362644288"/>
      </c:barChart>
      <c:catAx>
        <c:axId val="36264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4288"/>
        <c:crosses val="autoZero"/>
        <c:auto val="1"/>
        <c:lblAlgn val="ctr"/>
        <c:lblOffset val="100"/>
        <c:noMultiLvlLbl val="0"/>
      </c:catAx>
      <c:valAx>
        <c:axId val="362644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3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2022'!$B$51</c:f>
              <c:strCache>
                <c:ptCount val="1"/>
                <c:pt idx="0">
                  <c:v>Sted</c:v>
                </c:pt>
              </c:strCache>
            </c:strRef>
          </c:tx>
          <c:spPr>
            <a:solidFill>
              <a:schemeClr val="accent1"/>
            </a:solidFill>
            <a:ln w="19050">
              <a:solidFill>
                <a:schemeClr val="lt1"/>
              </a:solidFill>
            </a:ln>
            <a:effectLst/>
          </c:spPr>
          <c:invertIfNegative val="0"/>
          <c:cat>
            <c:strRef>
              <c:f>'Analyse 2022'!$B$52:$B$56</c:f>
              <c:strCache>
                <c:ptCount val="5"/>
                <c:pt idx="0">
                  <c:v>Indland</c:v>
                </c:pt>
                <c:pt idx="1">
                  <c:v>I havn</c:v>
                </c:pt>
                <c:pt idx="2">
                  <c:v>I åbent vand(1)</c:v>
                </c:pt>
                <c:pt idx="3">
                  <c:v>På kysten(2)</c:v>
                </c:pt>
                <c:pt idx="4">
                  <c:v>I svømmebassiner</c:v>
                </c:pt>
              </c:strCache>
            </c:strRef>
          </c:cat>
          <c:val>
            <c:numRef>
              <c:f>'Analyse 2022'!$C$52:$C$56</c:f>
              <c:numCache>
                <c:formatCode>General</c:formatCode>
                <c:ptCount val="5"/>
                <c:pt idx="0">
                  <c:v>20</c:v>
                </c:pt>
                <c:pt idx="1">
                  <c:v>21</c:v>
                </c:pt>
                <c:pt idx="2">
                  <c:v>11</c:v>
                </c:pt>
                <c:pt idx="3">
                  <c:v>26</c:v>
                </c:pt>
                <c:pt idx="4">
                  <c:v>3</c:v>
                </c:pt>
              </c:numCache>
            </c:numRef>
          </c:val>
          <c:extLst>
            <c:ext xmlns:c16="http://schemas.microsoft.com/office/drawing/2014/chart" uri="{C3380CC4-5D6E-409C-BE32-E72D297353CC}">
              <c16:uniqueId val="{00000000-4DF7-4713-8959-97A9AB90A9D3}"/>
            </c:ext>
          </c:extLst>
        </c:ser>
        <c:dLbls>
          <c:showLegendKey val="0"/>
          <c:showVal val="0"/>
          <c:showCatName val="0"/>
          <c:showSerName val="0"/>
          <c:showPercent val="0"/>
          <c:showBubbleSize val="0"/>
        </c:dLbls>
        <c:gapWidth val="150"/>
        <c:axId val="516484680"/>
        <c:axId val="516484024"/>
      </c:barChart>
      <c:catAx>
        <c:axId val="5164846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024"/>
        <c:crosses val="autoZero"/>
        <c:auto val="1"/>
        <c:lblAlgn val="ctr"/>
        <c:lblOffset val="100"/>
        <c:noMultiLvlLbl val="0"/>
      </c:catAx>
      <c:valAx>
        <c:axId val="516484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barChart>
        <c:barDir val="col"/>
        <c:grouping val="clustered"/>
        <c:varyColors val="0"/>
        <c:ser>
          <c:idx val="0"/>
          <c:order val="0"/>
          <c:tx>
            <c:strRef>
              <c:f>'Analyse 2022'!$G$7</c:f>
              <c:strCache>
                <c:ptCount val="1"/>
                <c:pt idx="0">
                  <c:v>Kvartaler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'Analyse 2022'!$G$8:$G$19</c:f>
              <c:strCache>
                <c:ptCount val="12"/>
                <c:pt idx="2">
                  <c:v>1. kvartal</c:v>
                </c:pt>
                <c:pt idx="5">
                  <c:v>2. kvartal</c:v>
                </c:pt>
                <c:pt idx="8">
                  <c:v>3. kvartal</c:v>
                </c:pt>
                <c:pt idx="11">
                  <c:v>4. kvartal</c:v>
                </c:pt>
              </c:strCache>
            </c:strRef>
          </c:cat>
          <c:val>
            <c:numRef>
              <c:f>'Analyse 2022'!$H$8:$H$19</c:f>
              <c:numCache>
                <c:formatCode>General</c:formatCode>
                <c:ptCount val="12"/>
                <c:pt idx="2">
                  <c:v>22</c:v>
                </c:pt>
                <c:pt idx="5">
                  <c:v>23</c:v>
                </c:pt>
                <c:pt idx="8">
                  <c:v>20</c:v>
                </c:pt>
                <c:pt idx="11">
                  <c:v>16</c:v>
                </c:pt>
              </c:numCache>
            </c:numRef>
          </c:val>
          <c:extLst>
            <c:ext xmlns:c16="http://schemas.microsoft.com/office/drawing/2014/chart" uri="{C3380CC4-5D6E-409C-BE32-E72D297353CC}">
              <c16:uniqueId val="{00000000-099B-4822-B913-B647775D3194}"/>
            </c:ext>
          </c:extLst>
        </c:ser>
        <c:dLbls>
          <c:dLblPos val="inEnd"/>
          <c:showLegendKey val="0"/>
          <c:showVal val="1"/>
          <c:showCatName val="0"/>
          <c:showSerName val="0"/>
          <c:showPercent val="0"/>
          <c:showBubbleSize val="0"/>
        </c:dLbls>
        <c:gapWidth val="41"/>
        <c:axId val="597392104"/>
        <c:axId val="597392760"/>
      </c:barChart>
      <c:catAx>
        <c:axId val="597392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597392760"/>
        <c:crosses val="autoZero"/>
        <c:auto val="1"/>
        <c:lblAlgn val="ctr"/>
        <c:lblOffset val="100"/>
        <c:noMultiLvlLbl val="0"/>
      </c:catAx>
      <c:valAx>
        <c:axId val="597392760"/>
        <c:scaling>
          <c:orientation val="minMax"/>
        </c:scaling>
        <c:delete val="1"/>
        <c:axPos val="l"/>
        <c:numFmt formatCode="General" sourceLinked="1"/>
        <c:majorTickMark val="none"/>
        <c:minorTickMark val="none"/>
        <c:tickLblPos val="nextTo"/>
        <c:crossAx val="59739210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manualLayout>
          <c:layoutTarget val="inner"/>
          <c:xMode val="edge"/>
          <c:yMode val="edge"/>
          <c:x val="0.13450692400823636"/>
          <c:y val="0.17023498789170691"/>
          <c:w val="0.77576950608446671"/>
          <c:h val="0.73677114601006366"/>
        </c:manualLayout>
      </c:layout>
      <c:barChart>
        <c:barDir val="col"/>
        <c:grouping val="clustered"/>
        <c:varyColors val="0"/>
        <c:ser>
          <c:idx val="0"/>
          <c:order val="0"/>
          <c:tx>
            <c:strRef>
              <c:f>'Analyse 2022'!$E$7</c:f>
              <c:strCache>
                <c:ptCount val="1"/>
                <c:pt idx="0">
                  <c:v>Halvår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dLbl>
              <c:idx val="5"/>
              <c:spPr>
                <a:noFill/>
                <a:ln>
                  <a:noFill/>
                </a:ln>
                <a:effectLst/>
              </c:spPr>
              <c:txPr>
                <a:bodyPr rot="0" spcFirstLastPara="1" vertOverflow="ellipsis" vert="horz" wrap="square" lIns="36000" tIns="19050" rIns="38100" bIns="19050" anchor="ctr" anchorCtr="1">
                  <a:no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0519808761278575E-2"/>
                      <c:h val="6.5254274154957145E-2"/>
                    </c:manualLayout>
                  </c15:layout>
                </c:ext>
                <c:ext xmlns:c16="http://schemas.microsoft.com/office/drawing/2014/chart" uri="{C3380CC4-5D6E-409C-BE32-E72D297353CC}">
                  <c16:uniqueId val="{00000000-55E4-46B4-B4BA-BBEA793C6221}"/>
                </c:ext>
              </c:extLst>
            </c:dLbl>
            <c:spPr>
              <a:noFill/>
              <a:ln>
                <a:noFill/>
              </a:ln>
              <a:effectLst/>
            </c:spPr>
            <c:txPr>
              <a:bodyPr rot="0" spcFirstLastPara="1" vertOverflow="ellipsis" vert="horz" wrap="square" lIns="360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'Analyse 2022'!$E$8:$E$19</c:f>
              <c:strCache>
                <c:ptCount val="12"/>
                <c:pt idx="5">
                  <c:v>1. halvår</c:v>
                </c:pt>
                <c:pt idx="11">
                  <c:v>2. halvår</c:v>
                </c:pt>
              </c:strCache>
            </c:strRef>
          </c:cat>
          <c:val>
            <c:numRef>
              <c:f>'Analyse 2022'!$F$8:$F$19</c:f>
              <c:numCache>
                <c:formatCode>General</c:formatCode>
                <c:ptCount val="12"/>
                <c:pt idx="5">
                  <c:v>45</c:v>
                </c:pt>
                <c:pt idx="11">
                  <c:v>36</c:v>
                </c:pt>
              </c:numCache>
            </c:numRef>
          </c:val>
          <c:extLst>
            <c:ext xmlns:c16="http://schemas.microsoft.com/office/drawing/2014/chart" uri="{C3380CC4-5D6E-409C-BE32-E72D297353CC}">
              <c16:uniqueId val="{00000000-0391-47DB-95A2-6F3EEA6D3F60}"/>
            </c:ext>
          </c:extLst>
        </c:ser>
        <c:dLbls>
          <c:dLblPos val="inEnd"/>
          <c:showLegendKey val="0"/>
          <c:showVal val="1"/>
          <c:showCatName val="0"/>
          <c:showSerName val="0"/>
          <c:showPercent val="0"/>
          <c:showBubbleSize val="0"/>
        </c:dLbls>
        <c:gapWidth val="0"/>
        <c:overlap val="24"/>
        <c:axId val="724212392"/>
        <c:axId val="724216656"/>
      </c:barChart>
      <c:catAx>
        <c:axId val="724212392"/>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724216656"/>
        <c:crosses val="autoZero"/>
        <c:auto val="1"/>
        <c:lblAlgn val="ctr"/>
        <c:lblOffset val="100"/>
        <c:noMultiLvlLbl val="0"/>
      </c:catAx>
      <c:valAx>
        <c:axId val="7242166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72421239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'Analyse 2022'!$B$94</c:f>
              <c:strCache>
                <c:ptCount val="1"/>
                <c:pt idx="0">
                  <c:v>Kønsfordeling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5A-4C49-A6DD-644861AEC1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5A-4C49-A6DD-644861AEC165}"/>
              </c:ext>
            </c:extLst>
          </c:dPt>
          <c:dLbls>
            <c:dLbl>
              <c:idx val="0"/>
              <c:layout>
                <c:manualLayout>
                  <c:x val="-8.3296275863606217E-2"/>
                  <c:y val="-0.173822141053661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A-4C49-A6DD-644861AEC1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('Analyse 2022'!$B$95,'Analyse 2022'!$B$96)</c:f>
              <c:strCache>
                <c:ptCount val="2"/>
                <c:pt idx="0">
                  <c:v>Mænd</c:v>
                </c:pt>
                <c:pt idx="1">
                  <c:v>Kvinder</c:v>
                </c:pt>
              </c:strCache>
            </c:strRef>
          </c:cat>
          <c:val>
            <c:numRef>
              <c:f>'Analyse 2022'!$D$95:$D$96</c:f>
              <c:numCache>
                <c:formatCode>0%</c:formatCode>
                <c:ptCount val="2"/>
                <c:pt idx="0">
                  <c:v>0.77777777777777779</c:v>
                </c:pt>
                <c:pt idx="1">
                  <c:v>0.22222222222222221</c:v>
                </c:pt>
              </c:numCache>
            </c:numRef>
          </c:val>
          <c:extLst>
            <c:ext xmlns:c16="http://schemas.microsoft.com/office/drawing/2014/chart" uri="{C3380CC4-5D6E-409C-BE32-E72D297353CC}">
              <c16:uniqueId val="{00000004-EA5A-4C49-A6DD-644861AEC16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2022'!$B$73</c:f>
              <c:strCache>
                <c:ptCount val="1"/>
                <c:pt idx="0">
                  <c:v>Aktivitet</c:v>
                </c:pt>
              </c:strCache>
            </c:strRef>
          </c:tx>
          <c:spPr>
            <a:solidFill>
              <a:schemeClr val="accent1"/>
            </a:solidFill>
            <a:ln>
              <a:noFill/>
            </a:ln>
            <a:effectLst/>
          </c:spPr>
          <c:invertIfNegative val="0"/>
          <c:cat>
            <c:strRef>
              <c:f>'Analyse 2022'!$B$74:$B$79</c:f>
              <c:strCache>
                <c:ptCount val="6"/>
                <c:pt idx="0">
                  <c:v>Landtransport</c:v>
                </c:pt>
                <c:pt idx="1">
                  <c:v>Sejlads</c:v>
                </c:pt>
                <c:pt idx="2">
                  <c:v>Badning &amp; dykning*</c:v>
                </c:pt>
                <c:pt idx="3">
                  <c:v>Fiskeri</c:v>
                </c:pt>
                <c:pt idx="4">
                  <c:v>Selvmord</c:v>
                </c:pt>
                <c:pt idx="5">
                  <c:v>Ukendt</c:v>
                </c:pt>
              </c:strCache>
            </c:strRef>
          </c:cat>
          <c:val>
            <c:numRef>
              <c:f>'Analyse 2022'!$C$74:$C$79</c:f>
              <c:numCache>
                <c:formatCode>General</c:formatCode>
                <c:ptCount val="6"/>
                <c:pt idx="0">
                  <c:v>20</c:v>
                </c:pt>
                <c:pt idx="1">
                  <c:v>13</c:v>
                </c:pt>
                <c:pt idx="2">
                  <c:v>15</c:v>
                </c:pt>
                <c:pt idx="3">
                  <c:v>2</c:v>
                </c:pt>
                <c:pt idx="4">
                  <c:v>2</c:v>
                </c:pt>
                <c:pt idx="5">
                  <c:v>29</c:v>
                </c:pt>
              </c:numCache>
            </c:numRef>
          </c:val>
          <c:extLst>
            <c:ext xmlns:c16="http://schemas.microsoft.com/office/drawing/2014/chart" uri="{C3380CC4-5D6E-409C-BE32-E72D297353CC}">
              <c16:uniqueId val="{00000000-46B8-450B-A24E-4CB415207A7D}"/>
            </c:ext>
          </c:extLst>
        </c:ser>
        <c:dLbls>
          <c:showLegendKey val="0"/>
          <c:showVal val="0"/>
          <c:showCatName val="0"/>
          <c:showSerName val="0"/>
          <c:showPercent val="0"/>
          <c:showBubbleSize val="0"/>
        </c:dLbls>
        <c:gapWidth val="150"/>
        <c:overlap val="100"/>
        <c:axId val="749571712"/>
        <c:axId val="749570728"/>
      </c:barChart>
      <c:catAx>
        <c:axId val="74957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0728"/>
        <c:crosses val="autoZero"/>
        <c:auto val="1"/>
        <c:lblAlgn val="ctr"/>
        <c:lblOffset val="100"/>
        <c:noMultiLvlLbl val="0"/>
      </c:catAx>
      <c:valAx>
        <c:axId val="749570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2022'!$B$111</c:f>
              <c:strCache>
                <c:ptCount val="1"/>
                <c:pt idx="0">
                  <c:v>Aldersfordeling</c:v>
                </c:pt>
              </c:strCache>
            </c:strRef>
          </c:tx>
          <c:spPr>
            <a:solidFill>
              <a:schemeClr val="accent1"/>
            </a:solidFill>
            <a:ln>
              <a:noFill/>
            </a:ln>
            <a:effectLst/>
          </c:spPr>
          <c:invertIfNegative val="0"/>
          <c:cat>
            <c:strRef>
              <c:f>'Analyse 2022'!$B$112:$B$117</c:f>
              <c:strCache>
                <c:ptCount val="6"/>
                <c:pt idx="0">
                  <c:v>0-18</c:v>
                </c:pt>
                <c:pt idx="1">
                  <c:v>19-30</c:v>
                </c:pt>
                <c:pt idx="2">
                  <c:v>31-50</c:v>
                </c:pt>
                <c:pt idx="3">
                  <c:v>51-70</c:v>
                </c:pt>
                <c:pt idx="4">
                  <c:v>71-90</c:v>
                </c:pt>
                <c:pt idx="5">
                  <c:v>Ukendt</c:v>
                </c:pt>
              </c:strCache>
            </c:strRef>
          </c:cat>
          <c:val>
            <c:numRef>
              <c:f>'Analyse 2022'!$C$112:$C$117</c:f>
              <c:numCache>
                <c:formatCode>General</c:formatCode>
                <c:ptCount val="6"/>
                <c:pt idx="0">
                  <c:v>3</c:v>
                </c:pt>
                <c:pt idx="1">
                  <c:v>8</c:v>
                </c:pt>
                <c:pt idx="2">
                  <c:v>6</c:v>
                </c:pt>
                <c:pt idx="3">
                  <c:v>27</c:v>
                </c:pt>
                <c:pt idx="4">
                  <c:v>24</c:v>
                </c:pt>
                <c:pt idx="5">
                  <c:v>13</c:v>
                </c:pt>
              </c:numCache>
            </c:numRef>
          </c:val>
          <c:extLst>
            <c:ext xmlns:c16="http://schemas.microsoft.com/office/drawing/2014/chart" uri="{C3380CC4-5D6E-409C-BE32-E72D297353CC}">
              <c16:uniqueId val="{00000000-5577-47E2-890A-F276C3F13671}"/>
            </c:ext>
          </c:extLst>
        </c:ser>
        <c:dLbls>
          <c:showLegendKey val="0"/>
          <c:showVal val="0"/>
          <c:showCatName val="0"/>
          <c:showSerName val="0"/>
          <c:showPercent val="0"/>
          <c:showBubbleSize val="0"/>
        </c:dLbls>
        <c:gapWidth val="150"/>
        <c:overlap val="100"/>
        <c:axId val="739876784"/>
        <c:axId val="739878752"/>
      </c:barChart>
      <c:catAx>
        <c:axId val="73987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8752"/>
        <c:crosses val="autoZero"/>
        <c:auto val="1"/>
        <c:lblAlgn val="ctr"/>
        <c:lblOffset val="100"/>
        <c:noMultiLvlLbl val="0"/>
      </c:catAx>
      <c:valAx>
        <c:axId val="739878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6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Alene eller med andre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2022'!$B$131</c:f>
              <c:strCache>
                <c:ptCount val="1"/>
                <c:pt idx="0">
                  <c:v>Alene eller med andre</c:v>
                </c:pt>
              </c:strCache>
            </c:strRef>
          </c:tx>
          <c:spPr>
            <a:solidFill>
              <a:schemeClr val="accent1"/>
            </a:solidFill>
            <a:ln>
              <a:noFill/>
            </a:ln>
            <a:effectLst/>
          </c:spPr>
          <c:invertIfNegative val="0"/>
          <c:cat>
            <c:strRef>
              <c:f>'Analyse 2022'!$B$132:$B$134</c:f>
              <c:strCache>
                <c:ptCount val="3"/>
                <c:pt idx="0">
                  <c:v>Ubevidnet eller alene</c:v>
                </c:pt>
                <c:pt idx="1">
                  <c:v>Bevidnet</c:v>
                </c:pt>
                <c:pt idx="2">
                  <c:v>Ukendt</c:v>
                </c:pt>
              </c:strCache>
            </c:strRef>
          </c:cat>
          <c:val>
            <c:numRef>
              <c:f>'Analyse 2022'!$C$132:$C$134</c:f>
              <c:numCache>
                <c:formatCode>General</c:formatCode>
                <c:ptCount val="3"/>
                <c:pt idx="0">
                  <c:v>64</c:v>
                </c:pt>
                <c:pt idx="1">
                  <c:v>12</c:v>
                </c:pt>
                <c:pt idx="2">
                  <c:v>5</c:v>
                </c:pt>
              </c:numCache>
            </c:numRef>
          </c:val>
          <c:extLst>
            <c:ext xmlns:c16="http://schemas.microsoft.com/office/drawing/2014/chart" uri="{C3380CC4-5D6E-409C-BE32-E72D297353CC}">
              <c16:uniqueId val="{00000000-EE6B-4F1B-99FD-33CD998AB775}"/>
            </c:ext>
          </c:extLst>
        </c:ser>
        <c:dLbls>
          <c:showLegendKey val="0"/>
          <c:showVal val="0"/>
          <c:showCatName val="0"/>
          <c:showSerName val="0"/>
          <c:showPercent val="0"/>
          <c:showBubbleSize val="0"/>
        </c:dLbls>
        <c:gapWidth val="219"/>
        <c:overlap val="-27"/>
        <c:axId val="370557136"/>
        <c:axId val="370561728"/>
      </c:barChart>
      <c:catAx>
        <c:axId val="37055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61728"/>
        <c:crosses val="autoZero"/>
        <c:auto val="1"/>
        <c:lblAlgn val="ctr"/>
        <c:lblOffset val="100"/>
        <c:noMultiLvlLbl val="0"/>
      </c:catAx>
      <c:valAx>
        <c:axId val="37056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5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19</xdr:col>
      <xdr:colOff>139700</xdr:colOff>
      <xdr:row>44</xdr:row>
      <xdr:rowOff>171450</xdr:rowOff>
    </xdr:to>
    <xdr:sp macro="" textlink="">
      <xdr:nvSpPr>
        <xdr:cNvPr id="3" name="Tekstfelt 2">
          <a:extLst>
            <a:ext uri="{FF2B5EF4-FFF2-40B4-BE49-F238E27FC236}">
              <a16:creationId xmlns:a16="http://schemas.microsoft.com/office/drawing/2014/main" id="{8037701B-BD12-496C-A9DC-E8BACD169CFC}"/>
            </a:ext>
          </a:extLst>
        </xdr:cNvPr>
        <xdr:cNvSpPr txBox="1"/>
      </xdr:nvSpPr>
      <xdr:spPr>
        <a:xfrm>
          <a:off x="0" y="7620"/>
          <a:ext cx="11722100" cy="8266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800"/>
            <a:t>83 druknede i 2022, langt de fleste alene</a:t>
          </a:r>
        </a:p>
        <a:p>
          <a:r>
            <a:rPr lang="da-DK" sz="1600"/>
            <a:t>Rådet for Større Bade- og Vandsikkerhed konstaterer, at mange i 2022 er druknet alene og ved fald i vand. Selvmord ved drukning spillede også en væsentlig rolle, og derfor vil Rådet nu sætte fokus på dette tragiske problem</a:t>
          </a:r>
        </a:p>
        <a:p>
          <a:endParaRPr lang="da-DK" sz="1400"/>
        </a:p>
        <a:p>
          <a:r>
            <a:rPr lang="da-DK" sz="1400"/>
            <a:t>Mindst 83 mennesker druknede i Danmark i 2022. Korrigeres der statistisk for manglende rapporteringer, forventes det at antallet af omkomne ved drukning vil stige til i</a:t>
          </a:r>
          <a:r>
            <a:rPr lang="da-DK" sz="1400" baseline="0"/>
            <a:t> alt 112</a:t>
          </a:r>
          <a:r>
            <a:rPr lang="da-DK" sz="1400"/>
            <a:t> for 2022. Yderligere er fem danskere druknet i udlandet. I samme periode er yderligere fire mennesker druknet ved ulykker i Grønland. Det viser en opgørelse foretaget af Rådet for Større Bade- og Vandsikkerhed. </a:t>
          </a:r>
        </a:p>
        <a:p>
          <a:endParaRPr lang="da-DK" sz="1400"/>
        </a:p>
        <a:p>
          <a:r>
            <a:rPr lang="da-DK" sz="1400"/>
            <a:t>Drukneulykkerne i 2022 spreder sig over alle ulykkestyper, men ulykker, hvor mennesker faldt i vandet ved et uheld eller var alene i vandet, dominerer druknestatistikken for 2022.</a:t>
          </a:r>
        </a:p>
        <a:p>
          <a:r>
            <a:rPr lang="da-DK" sz="1400"/>
            <a:t>De fleste tilfælde finder man hvor mennesker er faldet eller kørt i vandet.</a:t>
          </a:r>
          <a:r>
            <a:rPr lang="da-DK" sz="1400" baseline="0"/>
            <a:t> I 2022 udgjorde fald i vand 50% af alle drukneulykkerne.</a:t>
          </a:r>
          <a:endParaRPr lang="da-DK" sz="1400"/>
        </a:p>
        <a:p>
          <a:r>
            <a:rPr lang="da-DK" sz="1400"/>
            <a:t>- Det er uheld, hvor folk falder i vandet fra en båd eller en kaj. Indeholdt heri,</a:t>
          </a:r>
          <a:r>
            <a:rPr lang="da-DK" sz="1400" baseline="0"/>
            <a:t> er des</a:t>
          </a:r>
          <a:r>
            <a:rPr lang="da-DK" sz="1400"/>
            <a:t>værre et markant antal mennesker, som begik selvmord ved at drukne sig selv, siger Erik Bech.</a:t>
          </a:r>
        </a:p>
        <a:p>
          <a:r>
            <a:rPr lang="da-DK" sz="1400"/>
            <a:t>De drukneulykker, der skyldes fald fra land, sker typisk ved havnekajer, broer, stier og lignende – ofte langt fra kyster, mens drukneulykker på vandet typisk sker ved fald fra fiskerjoller og mindre både.</a:t>
          </a:r>
        </a:p>
        <a:p>
          <a:r>
            <a:rPr lang="da-DK" sz="1400"/>
            <a:t> </a:t>
          </a:r>
        </a:p>
        <a:p>
          <a:r>
            <a:rPr lang="da-DK" sz="1400"/>
            <a:t>Derfor advarer Rådet også generelt om risikoen ved at færdes alene i nærheden af vand:</a:t>
          </a:r>
        </a:p>
        <a:p>
          <a:r>
            <a:rPr lang="da-DK" sz="1400"/>
            <a:t>- De mennesker, der går alene langs vand, sejler eller svømmer alene - skal være yderst opmærksomme på risikoen for uforvarende at falde i vandet, også inde i landet. 79% druknede alene eller druknede ubevidnet af andre</a:t>
          </a:r>
          <a:r>
            <a:rPr lang="da-DK" sz="1400" baseline="0"/>
            <a:t> der var i nærheden.</a:t>
          </a:r>
          <a:endParaRPr lang="da-DK" sz="1400"/>
        </a:p>
        <a:p>
          <a:r>
            <a:rPr lang="da-DK" sz="1400"/>
            <a:t>- Langt hovedparten af drukneulykkerne er sket som soloulykker, hvor der har ikke været nogen til stede, der kunne redde de nødstedte eller alarmere myndigheder og skaffe anden hjælp, siger Erik Bech, der er formand for Rådet.</a:t>
          </a:r>
        </a:p>
        <a:p>
          <a:r>
            <a:rPr lang="da-DK" sz="1400"/>
            <a:t>Det kan lyde banalt, men går, sejler eller svømmer man sammen med andre man kender, reduceres risikoen for en drukneulykke betydeligt, siger Erik Bech.</a:t>
          </a:r>
        </a:p>
        <a:p>
          <a:endParaRPr lang="da-DK" sz="1400"/>
        </a:p>
        <a:p>
          <a:r>
            <a:rPr lang="da-DK" sz="1400"/>
            <a:t>Der spores desværre ikke nogen nedadgående tendens i antallet af fatale drukneulykker. I forhold til 2021 er der sket en stigning på 19% i fatale drukneulykker, og i gennemsnit over de</a:t>
          </a:r>
          <a:r>
            <a:rPr lang="da-DK" sz="1400" baseline="0"/>
            <a:t> seneste ti år er der en generel stigende tendens</a:t>
          </a:r>
          <a:r>
            <a:rPr lang="da-DK" sz="1400"/>
            <a:t>.</a:t>
          </a:r>
        </a:p>
        <a:p>
          <a:r>
            <a:rPr lang="da-DK" sz="1400"/>
            <a:t>- Det er meget uheldigt og tragisk, at vi bliver ved med at have et</a:t>
          </a:r>
          <a:r>
            <a:rPr lang="da-DK" sz="1400" baseline="0"/>
            <a:t> højt</a:t>
          </a:r>
          <a:r>
            <a:rPr lang="da-DK" sz="1400"/>
            <a:t> niveau af fatale drukneulykker, siger Erik Bech, som konstaterer, at 78% af de druknede i 2022 var mænd, og at gennemsnitsalderen på tværs af køn var 58 år.</a:t>
          </a:r>
        </a:p>
        <a:p>
          <a:endParaRPr lang="da-DK" sz="1400"/>
        </a:p>
        <a:p>
          <a:r>
            <a:rPr lang="da-DK" sz="1400"/>
            <a:t>Rådet vil på baggrund af det høje antal selvmord ved drukning sætte særlig fokus på dette problem det kommende år. Dette vil ske i samarbejde med eksperter, der har indsigt i muligheder for forebyggelse.</a:t>
          </a:r>
        </a:p>
        <a:p>
          <a:endParaRPr lang="da-DK" sz="1400"/>
        </a:p>
        <a:p>
          <a:r>
            <a:rPr lang="da-DK" sz="1400"/>
            <a:t>- Vi vil også gerne se på, om der er andre hidtil ukendte risikofaktorer, man skal være opmærksom på, siger Erik Bech, som minder om, at drukneulykker ikke alene er en tragedie for de efterladte, men at samfundet også lider store økonomiske tab. Drukneulykker kostede i 2022 Danmark ca. tre mia. kr. i tabt samfundsøkonomi. En drukneulykke koster i gennemsnit ca. 31 mio. kr. i tabt samfundsøkonomi.</a:t>
          </a:r>
        </a:p>
        <a:p>
          <a:endParaRPr lang="da-DK"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5</xdr:row>
      <xdr:rowOff>167640</xdr:rowOff>
    </xdr:from>
    <xdr:to>
      <xdr:col>11</xdr:col>
      <xdr:colOff>148590</xdr:colOff>
      <xdr:row>20</xdr:row>
      <xdr:rowOff>167640</xdr:rowOff>
    </xdr:to>
    <xdr:graphicFrame macro="">
      <xdr:nvGraphicFramePr>
        <xdr:cNvPr id="2" name="Diagram 1">
          <a:extLst>
            <a:ext uri="{FF2B5EF4-FFF2-40B4-BE49-F238E27FC236}">
              <a16:creationId xmlns:a16="http://schemas.microsoft.com/office/drawing/2014/main" id="{9AB5A6AF-50D2-422D-A957-200C823C2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83820</xdr:colOff>
      <xdr:row>28</xdr:row>
      <xdr:rowOff>175260</xdr:rowOff>
    </xdr:from>
    <xdr:to>
      <xdr:col>12</xdr:col>
      <xdr:colOff>30480</xdr:colOff>
      <xdr:row>44</xdr:row>
      <xdr:rowOff>34290</xdr:rowOff>
    </xdr:to>
    <xdr:graphicFrame macro="">
      <xdr:nvGraphicFramePr>
        <xdr:cNvPr id="3" name="Diagram 2">
          <a:extLst>
            <a:ext uri="{FF2B5EF4-FFF2-40B4-BE49-F238E27FC236}">
              <a16:creationId xmlns:a16="http://schemas.microsoft.com/office/drawing/2014/main" id="{8743E44C-CD8F-480B-A5FD-256FE52A5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xdr:colOff>
      <xdr:row>50</xdr:row>
      <xdr:rowOff>49530</xdr:rowOff>
    </xdr:from>
    <xdr:to>
      <xdr:col>11</xdr:col>
      <xdr:colOff>601980</xdr:colOff>
      <xdr:row>65</xdr:row>
      <xdr:rowOff>49530</xdr:rowOff>
    </xdr:to>
    <xdr:graphicFrame macro="">
      <xdr:nvGraphicFramePr>
        <xdr:cNvPr id="4" name="Diagram 3">
          <a:extLst>
            <a:ext uri="{FF2B5EF4-FFF2-40B4-BE49-F238E27FC236}">
              <a16:creationId xmlns:a16="http://schemas.microsoft.com/office/drawing/2014/main" id="{24E3A170-CB76-4202-A4E7-354B71C53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76200</xdr:colOff>
      <xdr:row>5</xdr:row>
      <xdr:rowOff>152400</xdr:rowOff>
    </xdr:from>
    <xdr:to>
      <xdr:col>20</xdr:col>
      <xdr:colOff>464820</xdr:colOff>
      <xdr:row>20</xdr:row>
      <xdr:rowOff>152400</xdr:rowOff>
    </xdr:to>
    <xdr:graphicFrame macro="">
      <xdr:nvGraphicFramePr>
        <xdr:cNvPr id="5" name="Diagram 4">
          <a:extLst>
            <a:ext uri="{FF2B5EF4-FFF2-40B4-BE49-F238E27FC236}">
              <a16:creationId xmlns:a16="http://schemas.microsoft.com/office/drawing/2014/main" id="{599BD56A-4722-4824-AF93-80B44D79E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182880</xdr:colOff>
      <xdr:row>5</xdr:row>
      <xdr:rowOff>160020</xdr:rowOff>
    </xdr:from>
    <xdr:to>
      <xdr:col>15</xdr:col>
      <xdr:colOff>7620</xdr:colOff>
      <xdr:row>20</xdr:row>
      <xdr:rowOff>160020</xdr:rowOff>
    </xdr:to>
    <xdr:graphicFrame macro="">
      <xdr:nvGraphicFramePr>
        <xdr:cNvPr id="6" name="Diagram 5">
          <a:extLst>
            <a:ext uri="{FF2B5EF4-FFF2-40B4-BE49-F238E27FC236}">
              <a16:creationId xmlns:a16="http://schemas.microsoft.com/office/drawing/2014/main" id="{659A9FD6-69E2-4953-A4C3-972F82C54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xdr:from>
      <xdr:col>12</xdr:col>
      <xdr:colOff>594360</xdr:colOff>
      <xdr:row>36</xdr:row>
      <xdr:rowOff>38100</xdr:rowOff>
    </xdr:from>
    <xdr:to>
      <xdr:col>17</xdr:col>
      <xdr:colOff>91440</xdr:colOff>
      <xdr:row>39</xdr:row>
      <xdr:rowOff>99060</xdr:rowOff>
    </xdr:to>
    <xdr:sp macro="" textlink="">
      <xdr:nvSpPr>
        <xdr:cNvPr id="7" name="Tekstfelt 6">
          <a:extLst>
            <a:ext uri="{FF2B5EF4-FFF2-40B4-BE49-F238E27FC236}">
              <a16:creationId xmlns:a16="http://schemas.microsoft.com/office/drawing/2014/main" id="{656432E0-94A3-4F04-95CC-7D3D1F3F293E}"/>
            </a:ext>
          </a:extLst>
        </xdr:cNvPr>
        <xdr:cNvSpPr txBox="1"/>
      </xdr:nvSpPr>
      <xdr:spPr>
        <a:xfrm>
          <a:off x="7947660" y="7094220"/>
          <a:ext cx="254508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21% var allerede i vandet da de omkom ved badning, sejlads, fiskeri</a:t>
          </a:r>
          <a:r>
            <a:rPr lang="da-DK" sz="1100" baseline="0"/>
            <a:t> eller </a:t>
          </a:r>
          <a:r>
            <a:rPr lang="da-DK" sz="1100"/>
            <a:t>dykning</a:t>
          </a:r>
        </a:p>
      </xdr:txBody>
    </xdr:sp>
    <xdr:clientData/>
  </xdr:twoCellAnchor>
  <xdr:twoCellAnchor>
    <xdr:from>
      <xdr:col>8</xdr:col>
      <xdr:colOff>556260</xdr:colOff>
      <xdr:row>37</xdr:row>
      <xdr:rowOff>160020</xdr:rowOff>
    </xdr:from>
    <xdr:to>
      <xdr:col>12</xdr:col>
      <xdr:colOff>594360</xdr:colOff>
      <xdr:row>40</xdr:row>
      <xdr:rowOff>160020</xdr:rowOff>
    </xdr:to>
    <xdr:cxnSp macro="">
      <xdr:nvCxnSpPr>
        <xdr:cNvPr id="8" name="Lige forbindelse 7">
          <a:extLst>
            <a:ext uri="{FF2B5EF4-FFF2-40B4-BE49-F238E27FC236}">
              <a16:creationId xmlns:a16="http://schemas.microsoft.com/office/drawing/2014/main" id="{81016C1E-D2C1-4B5A-9089-B6D99F9BFAB0}"/>
            </a:ext>
          </a:extLst>
        </xdr:cNvPr>
        <xdr:cNvCxnSpPr>
          <a:stCxn id="7" idx="1"/>
        </xdr:cNvCxnSpPr>
      </xdr:nvCxnSpPr>
      <xdr:spPr>
        <a:xfrm flipH="1">
          <a:off x="5471160" y="7399020"/>
          <a:ext cx="2476500" cy="548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32</xdr:row>
      <xdr:rowOff>114300</xdr:rowOff>
    </xdr:from>
    <xdr:to>
      <xdr:col>17</xdr:col>
      <xdr:colOff>83820</xdr:colOff>
      <xdr:row>35</xdr:row>
      <xdr:rowOff>76200</xdr:rowOff>
    </xdr:to>
    <xdr:sp macro="" textlink="">
      <xdr:nvSpPr>
        <xdr:cNvPr id="9" name="Tekstfelt 8">
          <a:extLst>
            <a:ext uri="{FF2B5EF4-FFF2-40B4-BE49-F238E27FC236}">
              <a16:creationId xmlns:a16="http://schemas.microsoft.com/office/drawing/2014/main" id="{3AAAC6EA-7B06-473D-ADDD-20F8437E8C9B}"/>
            </a:ext>
          </a:extLst>
        </xdr:cNvPr>
        <xdr:cNvSpPr txBox="1"/>
      </xdr:nvSpPr>
      <xdr:spPr>
        <a:xfrm>
          <a:off x="7940040" y="3954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19% faldt i vand fra erhvervsskibe, lystbåde, joller eller kajakker</a:t>
          </a:r>
        </a:p>
      </xdr:txBody>
    </xdr:sp>
    <xdr:clientData/>
  </xdr:twoCellAnchor>
  <xdr:twoCellAnchor>
    <xdr:from>
      <xdr:col>7</xdr:col>
      <xdr:colOff>45720</xdr:colOff>
      <xdr:row>34</xdr:row>
      <xdr:rowOff>3810</xdr:rowOff>
    </xdr:from>
    <xdr:to>
      <xdr:col>12</xdr:col>
      <xdr:colOff>586740</xdr:colOff>
      <xdr:row>40</xdr:row>
      <xdr:rowOff>76200</xdr:rowOff>
    </xdr:to>
    <xdr:cxnSp macro="">
      <xdr:nvCxnSpPr>
        <xdr:cNvPr id="10" name="Lige forbindelse 9">
          <a:extLst>
            <a:ext uri="{FF2B5EF4-FFF2-40B4-BE49-F238E27FC236}">
              <a16:creationId xmlns:a16="http://schemas.microsoft.com/office/drawing/2014/main" id="{618510D7-41B3-4FC2-94DF-FCA4BDAFA682}"/>
            </a:ext>
          </a:extLst>
        </xdr:cNvPr>
        <xdr:cNvCxnSpPr>
          <a:stCxn id="9" idx="1"/>
        </xdr:cNvCxnSpPr>
      </xdr:nvCxnSpPr>
      <xdr:spPr>
        <a:xfrm flipH="1">
          <a:off x="4351020" y="4210050"/>
          <a:ext cx="3589020" cy="11696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29</xdr:row>
      <xdr:rowOff>15240</xdr:rowOff>
    </xdr:from>
    <xdr:to>
      <xdr:col>17</xdr:col>
      <xdr:colOff>106680</xdr:colOff>
      <xdr:row>31</xdr:row>
      <xdr:rowOff>160020</xdr:rowOff>
    </xdr:to>
    <xdr:sp macro="" textlink="">
      <xdr:nvSpPr>
        <xdr:cNvPr id="11" name="Tekstfelt 10">
          <a:extLst>
            <a:ext uri="{FF2B5EF4-FFF2-40B4-BE49-F238E27FC236}">
              <a16:creationId xmlns:a16="http://schemas.microsoft.com/office/drawing/2014/main" id="{D947A619-C974-4768-946F-D6C4C474F94F}"/>
            </a:ext>
          </a:extLst>
        </xdr:cNvPr>
        <xdr:cNvSpPr txBox="1"/>
      </xdr:nvSpPr>
      <xdr:spPr>
        <a:xfrm>
          <a:off x="7962900" y="33070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31% faldt eller kørte i vand fra havnekant, bro, bred eller bygning</a:t>
          </a:r>
        </a:p>
      </xdr:txBody>
    </xdr:sp>
    <xdr:clientData/>
  </xdr:twoCellAnchor>
  <xdr:twoCellAnchor>
    <xdr:from>
      <xdr:col>5</xdr:col>
      <xdr:colOff>243840</xdr:colOff>
      <xdr:row>30</xdr:row>
      <xdr:rowOff>87630</xdr:rowOff>
    </xdr:from>
    <xdr:to>
      <xdr:col>13</xdr:col>
      <xdr:colOff>0</xdr:colOff>
      <xdr:row>36</xdr:row>
      <xdr:rowOff>167640</xdr:rowOff>
    </xdr:to>
    <xdr:cxnSp macro="">
      <xdr:nvCxnSpPr>
        <xdr:cNvPr id="12" name="Lige forbindelse 11">
          <a:extLst>
            <a:ext uri="{FF2B5EF4-FFF2-40B4-BE49-F238E27FC236}">
              <a16:creationId xmlns:a16="http://schemas.microsoft.com/office/drawing/2014/main" id="{7BCD4AD8-146B-4D9C-8D1E-A761BAC9B341}"/>
            </a:ext>
          </a:extLst>
        </xdr:cNvPr>
        <xdr:cNvCxnSpPr>
          <a:stCxn id="11" idx="1"/>
        </xdr:cNvCxnSpPr>
      </xdr:nvCxnSpPr>
      <xdr:spPr>
        <a:xfrm flipH="1">
          <a:off x="3329940" y="3562350"/>
          <a:ext cx="4632960" cy="11772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40</xdr:row>
      <xdr:rowOff>22860</xdr:rowOff>
    </xdr:from>
    <xdr:to>
      <xdr:col>18</xdr:col>
      <xdr:colOff>373380</xdr:colOff>
      <xdr:row>43</xdr:row>
      <xdr:rowOff>160020</xdr:rowOff>
    </xdr:to>
    <xdr:sp macro="" textlink="">
      <xdr:nvSpPr>
        <xdr:cNvPr id="13" name="Tekstfelt 12">
          <a:extLst>
            <a:ext uri="{FF2B5EF4-FFF2-40B4-BE49-F238E27FC236}">
              <a16:creationId xmlns:a16="http://schemas.microsoft.com/office/drawing/2014/main" id="{A44B9BBC-FCD3-4CB3-BCC1-CA06F50EFCB1}"/>
            </a:ext>
          </a:extLst>
        </xdr:cNvPr>
        <xdr:cNvSpPr txBox="1"/>
      </xdr:nvSpPr>
      <xdr:spPr>
        <a:xfrm>
          <a:off x="7940040" y="7810500"/>
          <a:ext cx="344424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50% af ulykkerne skete ved fald i vand</a:t>
          </a:r>
        </a:p>
        <a:p>
          <a:r>
            <a:rPr lang="da-DK" sz="1100"/>
            <a:t>Selvmord er i alle kategorier, men flest sker fra land</a:t>
          </a:r>
        </a:p>
      </xdr:txBody>
    </xdr:sp>
    <xdr:clientData/>
  </xdr:twoCellAnchor>
  <xdr:twoCellAnchor>
    <xdr:from>
      <xdr:col>12</xdr:col>
      <xdr:colOff>594360</xdr:colOff>
      <xdr:row>50</xdr:row>
      <xdr:rowOff>15240</xdr:rowOff>
    </xdr:from>
    <xdr:to>
      <xdr:col>17</xdr:col>
      <xdr:colOff>91440</xdr:colOff>
      <xdr:row>52</xdr:row>
      <xdr:rowOff>160020</xdr:rowOff>
    </xdr:to>
    <xdr:sp macro="" textlink="">
      <xdr:nvSpPr>
        <xdr:cNvPr id="14" name="Tekstfelt 13">
          <a:extLst>
            <a:ext uri="{FF2B5EF4-FFF2-40B4-BE49-F238E27FC236}">
              <a16:creationId xmlns:a16="http://schemas.microsoft.com/office/drawing/2014/main" id="{8623D99C-F57D-4469-9D3C-38C4FCA27A1F}"/>
            </a:ext>
          </a:extLst>
        </xdr:cNvPr>
        <xdr:cNvSpPr txBox="1"/>
      </xdr:nvSpPr>
      <xdr:spPr>
        <a:xfrm>
          <a:off x="7947660" y="623316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a:t>
          </a:r>
          <a:r>
            <a:rPr lang="da-DK" sz="1100" baseline="0"/>
            <a:t> 32 %, </a:t>
          </a:r>
          <a:r>
            <a:rPr lang="da-DK" sz="1100"/>
            <a:t>druknede på</a:t>
          </a:r>
          <a:r>
            <a:rPr lang="da-DK" sz="1100" baseline="0"/>
            <a:t> kysten, dvs. mindre end 200 m fra land </a:t>
          </a:r>
          <a:endParaRPr lang="da-DK" sz="1100"/>
        </a:p>
      </xdr:txBody>
    </xdr:sp>
    <xdr:clientData/>
  </xdr:twoCellAnchor>
  <xdr:twoCellAnchor>
    <xdr:from>
      <xdr:col>4</xdr:col>
      <xdr:colOff>38100</xdr:colOff>
      <xdr:row>92</xdr:row>
      <xdr:rowOff>167640</xdr:rowOff>
    </xdr:from>
    <xdr:to>
      <xdr:col>11</xdr:col>
      <xdr:colOff>381000</xdr:colOff>
      <xdr:row>106</xdr:row>
      <xdr:rowOff>0</xdr:rowOff>
    </xdr:to>
    <xdr:graphicFrame macro="">
      <xdr:nvGraphicFramePr>
        <xdr:cNvPr id="16" name="Diagram 15">
          <a:extLst>
            <a:ext uri="{FF2B5EF4-FFF2-40B4-BE49-F238E27FC236}">
              <a16:creationId xmlns:a16="http://schemas.microsoft.com/office/drawing/2014/main" id="{15867849-3EA5-4277-9107-2455EB271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335280</xdr:colOff>
      <xdr:row>51</xdr:row>
      <xdr:rowOff>80010</xdr:rowOff>
    </xdr:from>
    <xdr:to>
      <xdr:col>12</xdr:col>
      <xdr:colOff>594360</xdr:colOff>
      <xdr:row>53</xdr:row>
      <xdr:rowOff>167640</xdr:rowOff>
    </xdr:to>
    <xdr:cxnSp macro="">
      <xdr:nvCxnSpPr>
        <xdr:cNvPr id="17" name="Lige forbindelse 16">
          <a:extLst>
            <a:ext uri="{FF2B5EF4-FFF2-40B4-BE49-F238E27FC236}">
              <a16:creationId xmlns:a16="http://schemas.microsoft.com/office/drawing/2014/main" id="{FC309602-F06F-4218-A4B6-33F1445508E8}"/>
            </a:ext>
          </a:extLst>
        </xdr:cNvPr>
        <xdr:cNvCxnSpPr>
          <a:stCxn id="14" idx="1"/>
        </xdr:cNvCxnSpPr>
      </xdr:nvCxnSpPr>
      <xdr:spPr>
        <a:xfrm flipH="1">
          <a:off x="5859780" y="9894570"/>
          <a:ext cx="2087880" cy="4533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xdr:colOff>
      <xdr:row>72</xdr:row>
      <xdr:rowOff>7620</xdr:rowOff>
    </xdr:from>
    <xdr:to>
      <xdr:col>11</xdr:col>
      <xdr:colOff>358140</xdr:colOff>
      <xdr:row>87</xdr:row>
      <xdr:rowOff>83820</xdr:rowOff>
    </xdr:to>
    <xdr:graphicFrame macro="">
      <xdr:nvGraphicFramePr>
        <xdr:cNvPr id="19" name="Diagram 18">
          <a:extLst>
            <a:ext uri="{FF2B5EF4-FFF2-40B4-BE49-F238E27FC236}">
              <a16:creationId xmlns:a16="http://schemas.microsoft.com/office/drawing/2014/main" id="{9A35862B-9D4A-4D80-8F83-3D22384E6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72</xdr:row>
      <xdr:rowOff>0</xdr:rowOff>
    </xdr:from>
    <xdr:to>
      <xdr:col>17</xdr:col>
      <xdr:colOff>106680</xdr:colOff>
      <xdr:row>75</xdr:row>
      <xdr:rowOff>68580</xdr:rowOff>
    </xdr:to>
    <xdr:sp macro="" textlink="">
      <xdr:nvSpPr>
        <xdr:cNvPr id="20" name="Tekstfelt 19">
          <a:extLst>
            <a:ext uri="{FF2B5EF4-FFF2-40B4-BE49-F238E27FC236}">
              <a16:creationId xmlns:a16="http://schemas.microsoft.com/office/drawing/2014/main" id="{62F5457C-81F8-45D5-90F8-1F6B99644302}"/>
            </a:ext>
          </a:extLst>
        </xdr:cNvPr>
        <xdr:cNvSpPr txBox="1"/>
      </xdr:nvSpPr>
      <xdr:spPr>
        <a:xfrm>
          <a:off x="7962900" y="9509760"/>
          <a:ext cx="254508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 omkom under transport på land,</a:t>
          </a:r>
          <a:r>
            <a:rPr lang="da-DK" sz="1100" baseline="0"/>
            <a:t> </a:t>
          </a:r>
          <a:r>
            <a:rPr lang="da-DK" sz="1100"/>
            <a:t> ved at falde eller</a:t>
          </a:r>
          <a:r>
            <a:rPr lang="da-DK" sz="1100" baseline="0"/>
            <a:t> køre </a:t>
          </a:r>
          <a:r>
            <a:rPr lang="da-DK" sz="1100"/>
            <a:t>i vand</a:t>
          </a:r>
        </a:p>
      </xdr:txBody>
    </xdr:sp>
    <xdr:clientData/>
  </xdr:twoCellAnchor>
  <xdr:twoCellAnchor>
    <xdr:from>
      <xdr:col>5</xdr:col>
      <xdr:colOff>167640</xdr:colOff>
      <xdr:row>73</xdr:row>
      <xdr:rowOff>118110</xdr:rowOff>
    </xdr:from>
    <xdr:to>
      <xdr:col>13</xdr:col>
      <xdr:colOff>0</xdr:colOff>
      <xdr:row>78</xdr:row>
      <xdr:rowOff>144780</xdr:rowOff>
    </xdr:to>
    <xdr:cxnSp macro="">
      <xdr:nvCxnSpPr>
        <xdr:cNvPr id="21" name="Lige forbindelse 20">
          <a:extLst>
            <a:ext uri="{FF2B5EF4-FFF2-40B4-BE49-F238E27FC236}">
              <a16:creationId xmlns:a16="http://schemas.microsoft.com/office/drawing/2014/main" id="{ECCB8064-7A0C-4E92-8A93-BBE2EC394CF0}"/>
            </a:ext>
          </a:extLst>
        </xdr:cNvPr>
        <xdr:cNvCxnSpPr>
          <a:stCxn id="20" idx="1"/>
        </xdr:cNvCxnSpPr>
      </xdr:nvCxnSpPr>
      <xdr:spPr>
        <a:xfrm flipH="1">
          <a:off x="3253740" y="14016990"/>
          <a:ext cx="470916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77</xdr:row>
      <xdr:rowOff>7620</xdr:rowOff>
    </xdr:from>
    <xdr:to>
      <xdr:col>17</xdr:col>
      <xdr:colOff>121920</xdr:colOff>
      <xdr:row>79</xdr:row>
      <xdr:rowOff>152400</xdr:rowOff>
    </xdr:to>
    <xdr:sp macro="" textlink="">
      <xdr:nvSpPr>
        <xdr:cNvPr id="22" name="Tekstfelt 21">
          <a:extLst>
            <a:ext uri="{FF2B5EF4-FFF2-40B4-BE49-F238E27FC236}">
              <a16:creationId xmlns:a16="http://schemas.microsoft.com/office/drawing/2014/main" id="{18CF8E2E-6FB0-495E-9A9F-2E84B59E11C9}"/>
            </a:ext>
          </a:extLst>
        </xdr:cNvPr>
        <xdr:cNvSpPr txBox="1"/>
      </xdr:nvSpPr>
      <xdr:spPr>
        <a:xfrm>
          <a:off x="7978140" y="10431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Selvmord er generelt underrapporteret</a:t>
          </a:r>
          <a:r>
            <a:rPr lang="da-DK" sz="1100" baseline="0"/>
            <a:t> i medierne pga. presseetisk lovgivning</a:t>
          </a:r>
          <a:endParaRPr lang="da-DK" sz="1100"/>
        </a:p>
      </xdr:txBody>
    </xdr:sp>
    <xdr:clientData/>
  </xdr:twoCellAnchor>
  <xdr:twoCellAnchor>
    <xdr:from>
      <xdr:col>9</xdr:col>
      <xdr:colOff>350520</xdr:colOff>
      <xdr:row>78</xdr:row>
      <xdr:rowOff>80010</xdr:rowOff>
    </xdr:from>
    <xdr:to>
      <xdr:col>13</xdr:col>
      <xdr:colOff>15240</xdr:colOff>
      <xdr:row>83</xdr:row>
      <xdr:rowOff>106680</xdr:rowOff>
    </xdr:to>
    <xdr:cxnSp macro="">
      <xdr:nvCxnSpPr>
        <xdr:cNvPr id="23" name="Lige forbindelse 22">
          <a:extLst>
            <a:ext uri="{FF2B5EF4-FFF2-40B4-BE49-F238E27FC236}">
              <a16:creationId xmlns:a16="http://schemas.microsoft.com/office/drawing/2014/main" id="{FCD17A71-13B4-473A-BEF9-30B822224DA7}"/>
            </a:ext>
          </a:extLst>
        </xdr:cNvPr>
        <xdr:cNvCxnSpPr>
          <a:stCxn id="22" idx="1"/>
        </xdr:cNvCxnSpPr>
      </xdr:nvCxnSpPr>
      <xdr:spPr>
        <a:xfrm flipH="1">
          <a:off x="5875020" y="10687050"/>
          <a:ext cx="210312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xdr:colOff>
      <xdr:row>110</xdr:row>
      <xdr:rowOff>106680</xdr:rowOff>
    </xdr:from>
    <xdr:to>
      <xdr:col>11</xdr:col>
      <xdr:colOff>350520</xdr:colOff>
      <xdr:row>125</xdr:row>
      <xdr:rowOff>106680</xdr:rowOff>
    </xdr:to>
    <xdr:graphicFrame macro="">
      <xdr:nvGraphicFramePr>
        <xdr:cNvPr id="24" name="Diagram 23">
          <a:extLst>
            <a:ext uri="{FF2B5EF4-FFF2-40B4-BE49-F238E27FC236}">
              <a16:creationId xmlns:a16="http://schemas.microsoft.com/office/drawing/2014/main" id="{1ECA8A3E-DBE7-4C0F-B1E0-AE0837D23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514350</xdr:colOff>
      <xdr:row>58</xdr:row>
      <xdr:rowOff>137160</xdr:rowOff>
    </xdr:from>
    <xdr:to>
      <xdr:col>19</xdr:col>
      <xdr:colOff>266700</xdr:colOff>
      <xdr:row>65</xdr:row>
      <xdr:rowOff>107950</xdr:rowOff>
    </xdr:to>
    <xdr:sp macro="" textlink="">
      <xdr:nvSpPr>
        <xdr:cNvPr id="25" name="Tekstfelt 24">
          <a:extLst>
            <a:ext uri="{FF2B5EF4-FFF2-40B4-BE49-F238E27FC236}">
              <a16:creationId xmlns:a16="http://schemas.microsoft.com/office/drawing/2014/main" id="{61C60E23-A66C-415A-B87C-3575396BAA45}"/>
            </a:ext>
          </a:extLst>
        </xdr:cNvPr>
        <xdr:cNvSpPr txBox="1"/>
      </xdr:nvSpPr>
      <xdr:spPr>
        <a:xfrm>
          <a:off x="7912100" y="11338560"/>
          <a:ext cx="4019550" cy="1259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46% af ulykkerne skete på kysterne og i havet</a:t>
          </a:r>
        </a:p>
        <a:p>
          <a:r>
            <a:rPr lang="da-DK" sz="1600"/>
            <a:t>51% af ulykkerne skete i havne og i land</a:t>
          </a:r>
        </a:p>
        <a:p>
          <a:r>
            <a:rPr lang="da-DK" sz="1100"/>
            <a:t>4% af ulykkerne skete</a:t>
          </a:r>
          <a:r>
            <a:rPr lang="da-DK" sz="1100" baseline="0"/>
            <a:t> i svømmehaller eller vandbassiner</a:t>
          </a:r>
          <a:endParaRPr lang="da-DK" sz="1100"/>
        </a:p>
      </xdr:txBody>
    </xdr:sp>
    <xdr:clientData/>
  </xdr:twoCellAnchor>
  <xdr:twoCellAnchor>
    <xdr:from>
      <xdr:col>13</xdr:col>
      <xdr:colOff>0</xdr:colOff>
      <xdr:row>81</xdr:row>
      <xdr:rowOff>0</xdr:rowOff>
    </xdr:from>
    <xdr:to>
      <xdr:col>18</xdr:col>
      <xdr:colOff>541020</xdr:colOff>
      <xdr:row>86</xdr:row>
      <xdr:rowOff>91440</xdr:rowOff>
    </xdr:to>
    <xdr:sp macro="" textlink="">
      <xdr:nvSpPr>
        <xdr:cNvPr id="26" name="Tekstfelt 25">
          <a:extLst>
            <a:ext uri="{FF2B5EF4-FFF2-40B4-BE49-F238E27FC236}">
              <a16:creationId xmlns:a16="http://schemas.microsoft.com/office/drawing/2014/main" id="{19F70888-E9C9-4025-A16C-B4240D5F2699}"/>
            </a:ext>
          </a:extLst>
        </xdr:cNvPr>
        <xdr:cNvSpPr txBox="1"/>
      </xdr:nvSpPr>
      <xdr:spPr>
        <a:xfrm>
          <a:off x="7962900" y="15361920"/>
          <a:ext cx="3589020" cy="1005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Mindst</a:t>
          </a:r>
          <a:r>
            <a:rPr lang="da-DK" sz="1600" baseline="0"/>
            <a:t> 25 </a:t>
          </a:r>
          <a:r>
            <a:rPr lang="da-DK" sz="1600"/>
            <a:t>% af ulykkerne skete under transport på land</a:t>
          </a:r>
        </a:p>
        <a:p>
          <a:r>
            <a:rPr lang="da-DK" sz="1100" baseline="0"/>
            <a:t>18% omkom ved badeulykker,1% omkom i dykkerulykker</a:t>
          </a:r>
        </a:p>
        <a:p>
          <a:r>
            <a:rPr lang="da-DK" sz="1100"/>
            <a:t>(Yderligere 2 danskere  druknede under dykning i udlandet)</a:t>
          </a:r>
        </a:p>
      </xdr:txBody>
    </xdr:sp>
    <xdr:clientData/>
  </xdr:twoCellAnchor>
  <xdr:twoCellAnchor>
    <xdr:from>
      <xdr:col>12</xdr:col>
      <xdr:colOff>556260</xdr:colOff>
      <xdr:row>92</xdr:row>
      <xdr:rowOff>167640</xdr:rowOff>
    </xdr:from>
    <xdr:to>
      <xdr:col>18</xdr:col>
      <xdr:colOff>487680</xdr:colOff>
      <xdr:row>96</xdr:row>
      <xdr:rowOff>106680</xdr:rowOff>
    </xdr:to>
    <xdr:sp macro="" textlink="">
      <xdr:nvSpPr>
        <xdr:cNvPr id="27" name="Tekstfelt 26">
          <a:extLst>
            <a:ext uri="{FF2B5EF4-FFF2-40B4-BE49-F238E27FC236}">
              <a16:creationId xmlns:a16="http://schemas.microsoft.com/office/drawing/2014/main" id="{238B482E-21E8-4FE2-A4CE-D7239E9A4213}"/>
            </a:ext>
          </a:extLst>
        </xdr:cNvPr>
        <xdr:cNvSpPr txBox="1"/>
      </xdr:nvSpPr>
      <xdr:spPr>
        <a:xfrm>
          <a:off x="7909560" y="161848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78% af de omkomne var mænd</a:t>
          </a:r>
          <a:endParaRPr lang="da-DK" sz="1100"/>
        </a:p>
      </xdr:txBody>
    </xdr:sp>
    <xdr:clientData/>
  </xdr:twoCellAnchor>
  <xdr:twoCellAnchor>
    <xdr:from>
      <xdr:col>13</xdr:col>
      <xdr:colOff>0</xdr:colOff>
      <xdr:row>111</xdr:row>
      <xdr:rowOff>0</xdr:rowOff>
    </xdr:from>
    <xdr:to>
      <xdr:col>18</xdr:col>
      <xdr:colOff>541020</xdr:colOff>
      <xdr:row>114</xdr:row>
      <xdr:rowOff>137160</xdr:rowOff>
    </xdr:to>
    <xdr:sp macro="" textlink="">
      <xdr:nvSpPr>
        <xdr:cNvPr id="28" name="Tekstfelt 27">
          <a:extLst>
            <a:ext uri="{FF2B5EF4-FFF2-40B4-BE49-F238E27FC236}">
              <a16:creationId xmlns:a16="http://schemas.microsoft.com/office/drawing/2014/main" id="{8E62B045-B5FA-401B-98F1-339FC14ED824}"/>
            </a:ext>
          </a:extLst>
        </xdr:cNvPr>
        <xdr:cNvSpPr txBox="1"/>
      </xdr:nvSpPr>
      <xdr:spPr>
        <a:xfrm>
          <a:off x="7962900" y="1444752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Gennemsnitsalderen</a:t>
          </a:r>
          <a:r>
            <a:rPr lang="da-DK" sz="1600" baseline="0"/>
            <a:t> </a:t>
          </a:r>
          <a:r>
            <a:rPr lang="da-DK" sz="1600"/>
            <a:t>af de omkomne var 58 år på tværs af køn</a:t>
          </a:r>
          <a:endParaRPr lang="da-DK" sz="1100"/>
        </a:p>
      </xdr:txBody>
    </xdr:sp>
    <xdr:clientData/>
  </xdr:twoCellAnchor>
  <xdr:twoCellAnchor>
    <xdr:from>
      <xdr:col>12</xdr:col>
      <xdr:colOff>594360</xdr:colOff>
      <xdr:row>22</xdr:row>
      <xdr:rowOff>22860</xdr:rowOff>
    </xdr:from>
    <xdr:to>
      <xdr:col>18</xdr:col>
      <xdr:colOff>533400</xdr:colOff>
      <xdr:row>27</xdr:row>
      <xdr:rowOff>137160</xdr:rowOff>
    </xdr:to>
    <xdr:sp macro="" textlink="">
      <xdr:nvSpPr>
        <xdr:cNvPr id="30" name="Tekstfelt 29">
          <a:extLst>
            <a:ext uri="{FF2B5EF4-FFF2-40B4-BE49-F238E27FC236}">
              <a16:creationId xmlns:a16="http://schemas.microsoft.com/office/drawing/2014/main" id="{A1B578A7-8D30-4537-B481-F72F674A6C8D}"/>
            </a:ext>
          </a:extLst>
        </xdr:cNvPr>
        <xdr:cNvSpPr txBox="1"/>
      </xdr:nvSpPr>
      <xdr:spPr>
        <a:xfrm>
          <a:off x="7947660" y="4107180"/>
          <a:ext cx="3596640" cy="1028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56% af ulykkerne skete i første halvår</a:t>
          </a:r>
        </a:p>
        <a:p>
          <a:r>
            <a:rPr lang="da-DK" sz="1100" baseline="0"/>
            <a:t>Februar var den måned med flest omkomne</a:t>
          </a:r>
          <a:endParaRPr lang="da-DK" sz="1100"/>
        </a:p>
      </xdr:txBody>
    </xdr:sp>
    <xdr:clientData/>
  </xdr:twoCellAnchor>
  <xdr:twoCellAnchor>
    <xdr:from>
      <xdr:col>4</xdr:col>
      <xdr:colOff>7620</xdr:colOff>
      <xdr:row>129</xdr:row>
      <xdr:rowOff>156210</xdr:rowOff>
    </xdr:from>
    <xdr:to>
      <xdr:col>11</xdr:col>
      <xdr:colOff>312420</xdr:colOff>
      <xdr:row>144</xdr:row>
      <xdr:rowOff>140970</xdr:rowOff>
    </xdr:to>
    <xdr:graphicFrame macro="">
      <xdr:nvGraphicFramePr>
        <xdr:cNvPr id="32" name="Diagram 31">
          <a:extLst>
            <a:ext uri="{FF2B5EF4-FFF2-40B4-BE49-F238E27FC236}">
              <a16:creationId xmlns:a16="http://schemas.microsoft.com/office/drawing/2014/main" id="{48E77ADC-9941-47FA-B842-6C091C549E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130</xdr:row>
      <xdr:rowOff>0</xdr:rowOff>
    </xdr:from>
    <xdr:to>
      <xdr:col>18</xdr:col>
      <xdr:colOff>541020</xdr:colOff>
      <xdr:row>133</xdr:row>
      <xdr:rowOff>121920</xdr:rowOff>
    </xdr:to>
    <xdr:sp macro="" textlink="">
      <xdr:nvSpPr>
        <xdr:cNvPr id="35" name="Tekstfelt 34">
          <a:extLst>
            <a:ext uri="{FF2B5EF4-FFF2-40B4-BE49-F238E27FC236}">
              <a16:creationId xmlns:a16="http://schemas.microsoft.com/office/drawing/2014/main" id="{9CDDF756-84D4-4D0D-ABEC-D8D658641E6E}"/>
            </a:ext>
          </a:extLst>
        </xdr:cNvPr>
        <xdr:cNvSpPr txBox="1"/>
      </xdr:nvSpPr>
      <xdr:spPr>
        <a:xfrm>
          <a:off x="7962900" y="228142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79% druknede alene eller var ubevidnet</a:t>
          </a:r>
          <a:endParaRPr lang="da-DK" sz="1100"/>
        </a:p>
      </xdr:txBody>
    </xdr:sp>
    <xdr:clientData/>
  </xdr:twoCellAnchor>
  <xdr:twoCellAnchor>
    <xdr:from>
      <xdr:col>13</xdr:col>
      <xdr:colOff>0</xdr:colOff>
      <xdr:row>149</xdr:row>
      <xdr:rowOff>0</xdr:rowOff>
    </xdr:from>
    <xdr:to>
      <xdr:col>18</xdr:col>
      <xdr:colOff>541020</xdr:colOff>
      <xdr:row>152</xdr:row>
      <xdr:rowOff>121920</xdr:rowOff>
    </xdr:to>
    <xdr:sp macro="" textlink="">
      <xdr:nvSpPr>
        <xdr:cNvPr id="36" name="Tekstfelt 35">
          <a:extLst>
            <a:ext uri="{FF2B5EF4-FFF2-40B4-BE49-F238E27FC236}">
              <a16:creationId xmlns:a16="http://schemas.microsoft.com/office/drawing/2014/main" id="{FDA0032F-35E9-4A82-97B2-4A9778D0FC00}"/>
            </a:ext>
          </a:extLst>
        </xdr:cNvPr>
        <xdr:cNvSpPr txBox="1"/>
      </xdr:nvSpPr>
      <xdr:spPr>
        <a:xfrm>
          <a:off x="7962900" y="2612136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Der</a:t>
          </a:r>
          <a:r>
            <a:rPr lang="da-DK" sz="1600" baseline="0"/>
            <a:t> er usikkerhed om </a:t>
          </a:r>
          <a:r>
            <a:rPr lang="da-DK" sz="1600"/>
            <a:t>hvor mange der druknede i dagslys eller mørke</a:t>
          </a:r>
          <a:endParaRPr lang="da-DK" sz="1100"/>
        </a:p>
      </xdr:txBody>
    </xdr:sp>
    <xdr:clientData/>
  </xdr:twoCellAnchor>
  <xdr:twoCellAnchor>
    <xdr:from>
      <xdr:col>12</xdr:col>
      <xdr:colOff>533400</xdr:colOff>
      <xdr:row>209</xdr:row>
      <xdr:rowOff>15240</xdr:rowOff>
    </xdr:from>
    <xdr:to>
      <xdr:col>18</xdr:col>
      <xdr:colOff>464820</xdr:colOff>
      <xdr:row>212</xdr:row>
      <xdr:rowOff>137160</xdr:rowOff>
    </xdr:to>
    <xdr:sp macro="" textlink="">
      <xdr:nvSpPr>
        <xdr:cNvPr id="37" name="Tekstfelt 36">
          <a:extLst>
            <a:ext uri="{FF2B5EF4-FFF2-40B4-BE49-F238E27FC236}">
              <a16:creationId xmlns:a16="http://schemas.microsoft.com/office/drawing/2014/main" id="{64E6FF88-AA0B-4E42-9041-7630A454774A}"/>
            </a:ext>
          </a:extLst>
        </xdr:cNvPr>
        <xdr:cNvSpPr txBox="1"/>
      </xdr:nvSpPr>
      <xdr:spPr>
        <a:xfrm>
          <a:off x="7886700" y="298246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Druknedød var den fjerde hyppigste ulykkesrelaterede</a:t>
          </a:r>
          <a:r>
            <a:rPr lang="da-DK" sz="1600" baseline="0"/>
            <a:t> dødsårsag i Danmark</a:t>
          </a:r>
          <a:endParaRPr lang="da-DK" sz="1100"/>
        </a:p>
      </xdr:txBody>
    </xdr:sp>
    <xdr:clientData/>
  </xdr:twoCellAnchor>
  <xdr:twoCellAnchor>
    <xdr:from>
      <xdr:col>12</xdr:col>
      <xdr:colOff>533400</xdr:colOff>
      <xdr:row>190</xdr:row>
      <xdr:rowOff>167640</xdr:rowOff>
    </xdr:from>
    <xdr:to>
      <xdr:col>19</xdr:col>
      <xdr:colOff>91440</xdr:colOff>
      <xdr:row>204</xdr:row>
      <xdr:rowOff>76200</xdr:rowOff>
    </xdr:to>
    <xdr:sp macro="" textlink="">
      <xdr:nvSpPr>
        <xdr:cNvPr id="38" name="Tekstfelt 37">
          <a:extLst>
            <a:ext uri="{FF2B5EF4-FFF2-40B4-BE49-F238E27FC236}">
              <a16:creationId xmlns:a16="http://schemas.microsoft.com/office/drawing/2014/main" id="{F3B84606-1E0D-4455-B3F5-2790F85C7EDD}"/>
            </a:ext>
          </a:extLst>
        </xdr:cNvPr>
        <xdr:cNvSpPr txBox="1"/>
      </xdr:nvSpPr>
      <xdr:spPr>
        <a:xfrm>
          <a:off x="7886700" y="35539680"/>
          <a:ext cx="3825240" cy="2529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I hver fatal drukneulykke tabte det danske </a:t>
          </a:r>
          <a:r>
            <a:rPr lang="da-DK" sz="1600" baseline="0"/>
            <a:t>samfund</a:t>
          </a:r>
          <a:r>
            <a:rPr lang="da-DK" sz="1600"/>
            <a:t> ca. 30 mio. kr.</a:t>
          </a:r>
        </a:p>
        <a:p>
          <a:endParaRPr lang="da-DK" sz="1600"/>
        </a:p>
        <a:p>
          <a:r>
            <a:rPr lang="da-DK" sz="1600"/>
            <a:t>De samlede </a:t>
          </a:r>
          <a:r>
            <a:rPr lang="da-DK" sz="1600" baseline="0"/>
            <a:t>samfundsøkonomiske tab ved drukneulykker i 2022 var mindst 2,5 mia. kr.</a:t>
          </a:r>
        </a:p>
        <a:p>
          <a:endParaRPr lang="da-DK" sz="1600" baseline="0"/>
        </a:p>
        <a:p>
          <a:r>
            <a:rPr lang="da-DK" sz="1600" baseline="0"/>
            <a:t>Dette er uden omkostninger og tab ved de ikke-fatale drukneulykker.</a:t>
          </a:r>
          <a:endParaRPr lang="da-DK" sz="1100"/>
        </a:p>
      </xdr:txBody>
    </xdr:sp>
    <xdr:clientData/>
  </xdr:twoCellAnchor>
  <xdr:twoCellAnchor>
    <xdr:from>
      <xdr:col>4</xdr:col>
      <xdr:colOff>533400</xdr:colOff>
      <xdr:row>209</xdr:row>
      <xdr:rowOff>19050</xdr:rowOff>
    </xdr:from>
    <xdr:to>
      <xdr:col>12</xdr:col>
      <xdr:colOff>228600</xdr:colOff>
      <xdr:row>223</xdr:row>
      <xdr:rowOff>163830</xdr:rowOff>
    </xdr:to>
    <xdr:graphicFrame macro="">
      <xdr:nvGraphicFramePr>
        <xdr:cNvPr id="39" name="Diagram 38">
          <a:extLst>
            <a:ext uri="{FF2B5EF4-FFF2-40B4-BE49-F238E27FC236}">
              <a16:creationId xmlns:a16="http://schemas.microsoft.com/office/drawing/2014/main" id="{3EF6F99C-6419-4AED-8919-DB7E7CE9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15240</xdr:colOff>
      <xdr:row>149</xdr:row>
      <xdr:rowOff>45720</xdr:rowOff>
    </xdr:from>
    <xdr:to>
      <xdr:col>11</xdr:col>
      <xdr:colOff>320040</xdr:colOff>
      <xdr:row>164</xdr:row>
      <xdr:rowOff>30480</xdr:rowOff>
    </xdr:to>
    <xdr:graphicFrame macro="">
      <xdr:nvGraphicFramePr>
        <xdr:cNvPr id="29" name="Diagram 28">
          <a:extLst>
            <a:ext uri="{FF2B5EF4-FFF2-40B4-BE49-F238E27FC236}">
              <a16:creationId xmlns:a16="http://schemas.microsoft.com/office/drawing/2014/main" id="{CC5BA955-1154-4EEE-90F2-1D61E2C9FD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22860</xdr:colOff>
      <xdr:row>169</xdr:row>
      <xdr:rowOff>186690</xdr:rowOff>
    </xdr:from>
    <xdr:to>
      <xdr:col>11</xdr:col>
      <xdr:colOff>327660</xdr:colOff>
      <xdr:row>184</xdr:row>
      <xdr:rowOff>171450</xdr:rowOff>
    </xdr:to>
    <xdr:graphicFrame macro="">
      <xdr:nvGraphicFramePr>
        <xdr:cNvPr id="33" name="Diagram 32">
          <a:extLst>
            <a:ext uri="{FF2B5EF4-FFF2-40B4-BE49-F238E27FC236}">
              <a16:creationId xmlns:a16="http://schemas.microsoft.com/office/drawing/2014/main" id="{F27C66DF-DAE7-417C-B080-2CF39B785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170</xdr:row>
      <xdr:rowOff>0</xdr:rowOff>
    </xdr:from>
    <xdr:to>
      <xdr:col>18</xdr:col>
      <xdr:colOff>480060</xdr:colOff>
      <xdr:row>174</xdr:row>
      <xdr:rowOff>129540</xdr:rowOff>
    </xdr:to>
    <xdr:sp macro="" textlink="">
      <xdr:nvSpPr>
        <xdr:cNvPr id="40" name="Tekstfelt 39">
          <a:extLst>
            <a:ext uri="{FF2B5EF4-FFF2-40B4-BE49-F238E27FC236}">
              <a16:creationId xmlns:a16="http://schemas.microsoft.com/office/drawing/2014/main" id="{EBD8D954-DA68-419B-81FA-672C2225A2F9}"/>
            </a:ext>
          </a:extLst>
        </xdr:cNvPr>
        <xdr:cNvSpPr txBox="1"/>
      </xdr:nvSpPr>
      <xdr:spPr>
        <a:xfrm>
          <a:off x="7962900" y="30358080"/>
          <a:ext cx="3528060" cy="861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Det</a:t>
          </a:r>
          <a:r>
            <a:rPr lang="da-DK" sz="1600" baseline="0"/>
            <a:t> er stor usikkerhed om hvilken betydning alkohol eller andre substanser havde for dru</a:t>
          </a:r>
          <a:r>
            <a:rPr lang="da-DK" sz="1600"/>
            <a:t>kneulykkerne.</a:t>
          </a:r>
          <a:endParaRPr lang="da-DK" sz="1100"/>
        </a:p>
      </xdr:txBody>
    </xdr:sp>
    <xdr:clientData/>
  </xdr:twoCellAnchor>
  <xdr:twoCellAnchor editAs="oneCell">
    <xdr:from>
      <xdr:col>18</xdr:col>
      <xdr:colOff>0</xdr:colOff>
      <xdr:row>0</xdr:row>
      <xdr:rowOff>0</xdr:rowOff>
    </xdr:from>
    <xdr:to>
      <xdr:col>19</xdr:col>
      <xdr:colOff>373381</xdr:colOff>
      <xdr:row>0</xdr:row>
      <xdr:rowOff>518160</xdr:rowOff>
    </xdr:to>
    <xdr:pic>
      <xdr:nvPicPr>
        <xdr:cNvPr id="41" name="Billede 40">
          <a:extLst>
            <a:ext uri="{FF2B5EF4-FFF2-40B4-BE49-F238E27FC236}">
              <a16:creationId xmlns:a16="http://schemas.microsoft.com/office/drawing/2014/main" id="{A62B8C3C-C015-40E8-9947-1E5B81507CF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982981" cy="518160"/>
        </a:xfrm>
        <a:prstGeom prst="rect">
          <a:avLst/>
        </a:prstGeom>
      </xdr:spPr>
    </xdr:pic>
    <xdr:clientData/>
  </xdr:twoCellAnchor>
  <xdr:twoCellAnchor editAs="oneCell">
    <xdr:from>
      <xdr:col>18</xdr:col>
      <xdr:colOff>0</xdr:colOff>
      <xdr:row>0</xdr:row>
      <xdr:rowOff>0</xdr:rowOff>
    </xdr:from>
    <xdr:to>
      <xdr:col>19</xdr:col>
      <xdr:colOff>561304</xdr:colOff>
      <xdr:row>1</xdr:row>
      <xdr:rowOff>60960</xdr:rowOff>
    </xdr:to>
    <xdr:pic>
      <xdr:nvPicPr>
        <xdr:cNvPr id="42" name="Billede 41">
          <a:extLst>
            <a:ext uri="{FF2B5EF4-FFF2-40B4-BE49-F238E27FC236}">
              <a16:creationId xmlns:a16="http://schemas.microsoft.com/office/drawing/2014/main" id="{A089274B-B492-49E0-8110-6DD125151BF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1170904" cy="61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67</xdr:col>
      <xdr:colOff>0</xdr:colOff>
      <xdr:row>0</xdr:row>
      <xdr:rowOff>0</xdr:rowOff>
    </xdr:from>
    <xdr:to>
      <xdr:col>68</xdr:col>
      <xdr:colOff>373381</xdr:colOff>
      <xdr:row>1</xdr:row>
      <xdr:rowOff>30480</xdr:rowOff>
    </xdr:to>
    <xdr:pic>
      <xdr:nvPicPr>
        <xdr:cNvPr id="2" name="Billede 1">
          <a:extLst>
            <a:ext uri="{FF2B5EF4-FFF2-40B4-BE49-F238E27FC236}">
              <a16:creationId xmlns:a16="http://schemas.microsoft.com/office/drawing/2014/main" id="{7F127369-2BA8-4F28-B144-57BA5460A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64880" y="0"/>
          <a:ext cx="982980" cy="518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88899</xdr:colOff>
      <xdr:row>1</xdr:row>
      <xdr:rowOff>20955</xdr:rowOff>
    </xdr:from>
    <xdr:to>
      <xdr:col>20</xdr:col>
      <xdr:colOff>593725</xdr:colOff>
      <xdr:row>36</xdr:row>
      <xdr:rowOff>97155</xdr:rowOff>
    </xdr:to>
    <xdr:graphicFrame macro="">
      <xdr:nvGraphicFramePr>
        <xdr:cNvPr id="2" name="Diagram 1">
          <a:extLst>
            <a:ext uri="{FF2B5EF4-FFF2-40B4-BE49-F238E27FC236}">
              <a16:creationId xmlns:a16="http://schemas.microsoft.com/office/drawing/2014/main" id="{AEB41CE6-ABD4-4652-9B39-BBC8E0F102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15239</xdr:colOff>
      <xdr:row>1</xdr:row>
      <xdr:rowOff>7620</xdr:rowOff>
    </xdr:from>
    <xdr:to>
      <xdr:col>23</xdr:col>
      <xdr:colOff>489808</xdr:colOff>
      <xdr:row>4</xdr:row>
      <xdr:rowOff>30480</xdr:rowOff>
    </xdr:to>
    <xdr:pic>
      <xdr:nvPicPr>
        <xdr:cNvPr id="3" name="Billede 2">
          <a:extLst>
            <a:ext uri="{FF2B5EF4-FFF2-40B4-BE49-F238E27FC236}">
              <a16:creationId xmlns:a16="http://schemas.microsoft.com/office/drawing/2014/main" id="{B0A22AE7-AF82-4D35-918B-F259363CA6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4419" y="190500"/>
          <a:ext cx="1084169" cy="571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811A34-A61B-41BB-AF69-FC37F2EF58DE}" name="Tabel1" displayName="Tabel1" ref="AO7:AO8" insertRow="1" totalsRowShown="0">
  <autoFilter ref="AO7:AO8" xr:uid="{31A01603-304A-4FB6-8127-F824A897E47E}"/>
  <tableColumns count="1">
    <tableColumn id="1" xr3:uid="{2AA0CBFE-4CC5-4615-954B-04946EC0C75B}" name="Kolonne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faerdselssikkerhedskommissionen.dk/media/1089/maal-og-strategi.pdf" TargetMode="External"/><Relationship Id="rId7" Type="http://schemas.openxmlformats.org/officeDocument/2006/relationships/vmlDrawing" Target="../drawings/vmlDrawing1.vml"/><Relationship Id="rId2" Type="http://schemas.openxmlformats.org/officeDocument/2006/relationships/hyperlink" Target="https://sundhedsdatastyrelsen.dk/da/tal-og-analyser/analyser-og-rapporter/andre-analyser-og-rapporter/doedsaarsagsregisteret" TargetMode="External"/><Relationship Id="rId1" Type="http://schemas.openxmlformats.org/officeDocument/2006/relationships/hyperlink" Target="https://gateway.euro.who.int/en/indicators/hfamdb_16-sdr-accidental-drowning-and-submersion-per-100-000/visualizations/"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dors.dk/oevrige-publikationer/arbejdspapir/betinget-vaerdisaetning-vaerdien-statistisk-liv-danmark"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AD23-CCA8-4BC3-A5FA-E06041E6906C}">
  <sheetPr>
    <tabColor rgb="FF0070C0"/>
  </sheetPr>
  <dimension ref="A1"/>
  <sheetViews>
    <sheetView workbookViewId="0">
      <selection activeCell="C47" sqref="C47"/>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C1D98-5361-4705-A90A-7FB71D641684}">
  <sheetPr>
    <tabColor rgb="FFFFFF00"/>
  </sheetPr>
  <dimension ref="A1:AO257"/>
  <sheetViews>
    <sheetView tabSelected="1" zoomScaleNormal="100" workbookViewId="0">
      <selection activeCell="E228" sqref="E228"/>
    </sheetView>
  </sheetViews>
  <sheetFormatPr defaultRowHeight="14.5" x14ac:dyDescent="0.35"/>
  <cols>
    <col min="1" max="1" width="3.08984375" customWidth="1"/>
    <col min="2" max="2" width="18.453125" customWidth="1"/>
    <col min="3" max="3" width="4.90625" customWidth="1"/>
    <col min="4" max="4" width="9.6328125" customWidth="1"/>
    <col min="41" max="41" width="10.90625" customWidth="1"/>
  </cols>
  <sheetData>
    <row r="1" spans="1:41" ht="44" thickBot="1" x14ac:dyDescent="0.6">
      <c r="A1" s="4"/>
      <c r="B1" s="4"/>
      <c r="C1" s="4"/>
      <c r="D1" s="4"/>
      <c r="E1" s="42" t="s">
        <v>75</v>
      </c>
      <c r="F1" s="43" t="s">
        <v>76</v>
      </c>
      <c r="G1" s="43" t="s">
        <v>9</v>
      </c>
      <c r="H1" s="43" t="s">
        <v>10</v>
      </c>
      <c r="I1" s="43" t="s">
        <v>11</v>
      </c>
      <c r="J1" s="43" t="s">
        <v>12</v>
      </c>
      <c r="K1" s="44"/>
      <c r="L1" s="45" t="s">
        <v>13</v>
      </c>
      <c r="M1" s="46"/>
      <c r="N1" s="46"/>
      <c r="O1" s="47">
        <f>E2+F2</f>
        <v>81</v>
      </c>
      <c r="P1" s="45" t="s">
        <v>126</v>
      </c>
      <c r="Q1" s="48"/>
      <c r="R1" s="4"/>
      <c r="S1" s="4"/>
      <c r="T1" s="4"/>
      <c r="U1" s="4"/>
      <c r="V1" s="4"/>
      <c r="W1" s="4"/>
    </row>
    <row r="2" spans="1:41" ht="16" thickBot="1" x14ac:dyDescent="0.4">
      <c r="A2" s="4"/>
      <c r="B2" s="4"/>
      <c r="C2" s="4"/>
      <c r="D2" s="4"/>
      <c r="E2" s="49">
        <f>'Registrede drukneulykker i 2022'!$BB$2</f>
        <v>63</v>
      </c>
      <c r="F2" s="49">
        <f>'Registrede drukneulykker i 2022'!$BC$2</f>
        <v>18</v>
      </c>
      <c r="G2" s="49">
        <f>'Registrede drukneulykker i 2022'!$BD$2</f>
        <v>3</v>
      </c>
      <c r="H2" s="49">
        <f>'Registrede drukneulykker i 2022'!$BE$2</f>
        <v>4</v>
      </c>
      <c r="I2" s="49">
        <f>'Registrede drukneulykker i 2022'!$BF$2</f>
        <v>22</v>
      </c>
      <c r="J2" s="49">
        <f>'Registrede drukneulykker i 2022'!$BG$2</f>
        <v>5</v>
      </c>
      <c r="K2" s="15"/>
      <c r="L2" s="16"/>
      <c r="M2" s="16"/>
      <c r="N2" s="16"/>
      <c r="O2" s="16"/>
      <c r="P2" s="16"/>
      <c r="Q2" s="50"/>
      <c r="R2" s="4"/>
      <c r="S2" s="19" t="s">
        <v>176</v>
      </c>
      <c r="T2" s="4"/>
      <c r="U2" s="4"/>
      <c r="V2" s="4"/>
      <c r="W2" s="4"/>
    </row>
    <row r="3" spans="1:41" ht="15.5" x14ac:dyDescent="0.35">
      <c r="A3" s="4"/>
      <c r="B3" s="4"/>
      <c r="C3" s="4"/>
      <c r="D3" s="4"/>
      <c r="E3" s="51"/>
      <c r="F3" s="52"/>
      <c r="G3" s="52"/>
      <c r="H3" s="52"/>
      <c r="I3" s="52"/>
      <c r="J3" s="52"/>
      <c r="K3" s="53"/>
      <c r="L3" s="55" t="s">
        <v>2153</v>
      </c>
      <c r="M3" s="53"/>
      <c r="N3" s="53"/>
      <c r="O3" s="53"/>
      <c r="P3" s="53"/>
      <c r="Q3" s="54"/>
      <c r="R3" s="4"/>
      <c r="S3" s="4"/>
      <c r="T3" s="4"/>
      <c r="U3" s="4"/>
      <c r="V3" s="4"/>
      <c r="W3" s="4"/>
    </row>
    <row r="4" spans="1:41" ht="15.5" x14ac:dyDescent="0.35">
      <c r="A4" s="4"/>
      <c r="B4" s="4"/>
      <c r="C4" s="4"/>
      <c r="D4" s="4"/>
      <c r="E4" s="56"/>
      <c r="F4" s="56"/>
      <c r="G4" s="56"/>
      <c r="H4" s="56"/>
      <c r="I4" s="56"/>
      <c r="J4" s="56"/>
      <c r="K4" s="18"/>
      <c r="L4" s="57"/>
      <c r="M4" s="18"/>
      <c r="N4" s="18"/>
      <c r="O4" s="18"/>
      <c r="P4" s="18"/>
      <c r="Q4" s="18"/>
      <c r="R4" s="4"/>
      <c r="S4" s="4"/>
      <c r="T4" s="4"/>
      <c r="U4" s="4"/>
      <c r="V4" s="4"/>
      <c r="W4" s="4"/>
    </row>
    <row r="5" spans="1:41" ht="15.5" x14ac:dyDescent="0.35">
      <c r="A5" s="4"/>
      <c r="B5" s="4"/>
      <c r="C5" s="4"/>
      <c r="D5" s="4"/>
      <c r="E5" s="56"/>
      <c r="F5" s="56"/>
      <c r="G5" s="56"/>
      <c r="H5" s="56"/>
      <c r="I5" s="56"/>
      <c r="J5" s="56"/>
      <c r="K5" s="18"/>
      <c r="L5" s="57"/>
      <c r="M5" s="18"/>
      <c r="N5" s="18"/>
      <c r="O5" s="18"/>
      <c r="P5" s="18"/>
      <c r="Q5" s="18"/>
      <c r="R5" s="4"/>
      <c r="S5" s="4"/>
      <c r="T5" s="4"/>
      <c r="U5" s="4"/>
      <c r="V5" s="4"/>
      <c r="W5" s="4"/>
    </row>
    <row r="6" spans="1:41" x14ac:dyDescent="0.3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41" ht="15.5" x14ac:dyDescent="0.35">
      <c r="A7" s="4"/>
      <c r="B7" s="35" t="s">
        <v>45</v>
      </c>
      <c r="C7" s="4" t="s">
        <v>46</v>
      </c>
      <c r="D7" s="4"/>
      <c r="E7" s="4" t="s">
        <v>47</v>
      </c>
      <c r="F7" s="4"/>
      <c r="G7" s="4" t="s">
        <v>48</v>
      </c>
      <c r="H7" s="4"/>
      <c r="I7" s="4"/>
      <c r="J7" s="4"/>
      <c r="K7" s="4"/>
      <c r="L7" s="4"/>
      <c r="M7" s="4"/>
      <c r="N7" s="4"/>
      <c r="O7" s="4"/>
      <c r="P7" s="4"/>
      <c r="Q7" s="4"/>
      <c r="R7" s="4"/>
      <c r="S7" s="4"/>
      <c r="T7" s="4"/>
      <c r="U7" s="4"/>
      <c r="V7" s="4"/>
      <c r="W7" s="4"/>
      <c r="X7" s="4"/>
      <c r="Y7" s="4"/>
      <c r="Z7" s="4"/>
      <c r="AA7" s="4"/>
      <c r="AB7" s="4"/>
      <c r="AC7" s="4"/>
      <c r="AD7" s="4"/>
      <c r="AE7" s="4"/>
      <c r="AF7" s="4"/>
      <c r="AO7" t="s">
        <v>110</v>
      </c>
    </row>
    <row r="8" spans="1:41" x14ac:dyDescent="0.35">
      <c r="A8" s="4"/>
      <c r="B8" s="4" t="s">
        <v>49</v>
      </c>
      <c r="C8" s="4">
        <f>'Registrede drukneulykker i 2022'!$C$2</f>
        <v>6</v>
      </c>
      <c r="D8" s="33">
        <f>C8/C20</f>
        <v>7.407407407407407E-2</v>
      </c>
      <c r="E8" s="4"/>
      <c r="F8" s="4"/>
      <c r="G8" s="4"/>
      <c r="H8" s="4"/>
      <c r="I8" s="4"/>
      <c r="J8" s="4"/>
      <c r="K8" s="4"/>
      <c r="L8" s="4"/>
      <c r="M8" s="4"/>
      <c r="N8" s="4"/>
      <c r="O8" s="4"/>
      <c r="P8" s="4"/>
      <c r="Q8" s="4"/>
      <c r="R8" s="4"/>
      <c r="S8" s="4"/>
      <c r="T8" s="4"/>
      <c r="U8" s="4"/>
      <c r="V8" s="4"/>
      <c r="W8" s="4"/>
      <c r="X8" s="4"/>
      <c r="Y8" s="4"/>
      <c r="Z8" s="4"/>
      <c r="AA8" s="4"/>
      <c r="AB8" s="4"/>
      <c r="AC8" s="4"/>
      <c r="AD8" s="4"/>
      <c r="AE8" s="4"/>
      <c r="AF8" s="4"/>
    </row>
    <row r="9" spans="1:41" x14ac:dyDescent="0.35">
      <c r="A9" s="4"/>
      <c r="B9" s="4" t="s">
        <v>50</v>
      </c>
      <c r="C9" s="4">
        <f>'Registrede drukneulykker i 2022'!$D$2</f>
        <v>10</v>
      </c>
      <c r="D9" s="33">
        <f>C9/C20</f>
        <v>0.12345679012345678</v>
      </c>
      <c r="E9" s="4"/>
      <c r="F9" s="4"/>
      <c r="G9" s="4"/>
      <c r="H9" s="4"/>
      <c r="I9" s="4"/>
      <c r="J9" s="4"/>
      <c r="K9" s="4"/>
      <c r="L9" s="4"/>
      <c r="M9" s="4"/>
      <c r="N9" s="4"/>
      <c r="O9" s="4"/>
      <c r="P9" s="4"/>
      <c r="Q9" s="4"/>
      <c r="R9" s="4"/>
      <c r="S9" s="4"/>
      <c r="T9" s="4"/>
      <c r="U9" s="4"/>
      <c r="V9" s="4"/>
      <c r="W9" s="4"/>
      <c r="X9" s="4"/>
      <c r="Y9" s="4"/>
      <c r="Z9" s="4"/>
      <c r="AA9" s="4"/>
      <c r="AB9" s="4"/>
      <c r="AC9" s="4"/>
      <c r="AD9" s="4"/>
      <c r="AE9" s="4"/>
      <c r="AF9" s="4"/>
    </row>
    <row r="10" spans="1:41" x14ac:dyDescent="0.35">
      <c r="A10" s="4"/>
      <c r="B10" s="4" t="s">
        <v>51</v>
      </c>
      <c r="C10" s="4">
        <f>'Registrede drukneulykker i 2022'!$E$2</f>
        <v>6</v>
      </c>
      <c r="D10" s="33">
        <f>C10/C20</f>
        <v>7.407407407407407E-2</v>
      </c>
      <c r="E10" s="4"/>
      <c r="F10" s="4"/>
      <c r="G10" s="4" t="s">
        <v>52</v>
      </c>
      <c r="H10" s="4">
        <f>SUM(C8:C10)</f>
        <v>22</v>
      </c>
      <c r="I10" s="4"/>
      <c r="J10" s="4"/>
      <c r="K10" s="4"/>
      <c r="L10" s="4"/>
      <c r="M10" s="4"/>
      <c r="N10" s="4"/>
      <c r="O10" s="4"/>
      <c r="P10" s="4"/>
      <c r="Q10" s="4"/>
      <c r="R10" s="4"/>
      <c r="S10" s="4"/>
      <c r="T10" s="4"/>
      <c r="U10" s="4"/>
      <c r="V10" s="4"/>
      <c r="W10" s="4"/>
      <c r="X10" s="4"/>
      <c r="Y10" s="4"/>
      <c r="Z10" s="4"/>
      <c r="AA10" s="4"/>
      <c r="AB10" s="4"/>
      <c r="AC10" s="4"/>
      <c r="AD10" s="4"/>
      <c r="AE10" s="4"/>
      <c r="AF10" s="4"/>
    </row>
    <row r="11" spans="1:41" x14ac:dyDescent="0.35">
      <c r="A11" s="4"/>
      <c r="B11" s="4" t="s">
        <v>53</v>
      </c>
      <c r="C11" s="4">
        <f>'Registrede drukneulykker i 2022'!$F$2</f>
        <v>8</v>
      </c>
      <c r="D11" s="33">
        <f>C11/C20</f>
        <v>9.8765432098765427E-2</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41" x14ac:dyDescent="0.35">
      <c r="A12" s="4"/>
      <c r="B12" s="4" t="s">
        <v>54</v>
      </c>
      <c r="C12" s="4">
        <f>'Registrede drukneulykker i 2022'!$G$2</f>
        <v>9</v>
      </c>
      <c r="D12" s="33">
        <f>C12/C20</f>
        <v>0.1111111111111111</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41" x14ac:dyDescent="0.35">
      <c r="A13" s="4"/>
      <c r="B13" s="4" t="s">
        <v>55</v>
      </c>
      <c r="C13" s="4">
        <f>'Registrede drukneulykker i 2022'!$H$2</f>
        <v>6</v>
      </c>
      <c r="D13" s="33">
        <f>C13/C20</f>
        <v>7.407407407407407E-2</v>
      </c>
      <c r="E13" s="4" t="s">
        <v>56</v>
      </c>
      <c r="F13" s="4">
        <f>SUM(C8:C13)</f>
        <v>45</v>
      </c>
      <c r="G13" s="4" t="s">
        <v>57</v>
      </c>
      <c r="H13" s="4">
        <f>SUM(C11:C13)</f>
        <v>23</v>
      </c>
      <c r="I13" s="4"/>
      <c r="J13" s="4"/>
      <c r="K13" s="4"/>
      <c r="L13" s="4"/>
      <c r="M13" s="4"/>
      <c r="N13" s="4"/>
      <c r="O13" s="4"/>
      <c r="P13" s="4"/>
      <c r="Q13" s="4"/>
      <c r="R13" s="4"/>
      <c r="S13" s="4"/>
      <c r="T13" s="4"/>
      <c r="U13" s="4"/>
      <c r="V13" s="4"/>
      <c r="W13" s="4"/>
      <c r="X13" s="4"/>
      <c r="Y13" s="4"/>
      <c r="Z13" s="4"/>
      <c r="AA13" s="4"/>
      <c r="AB13" s="4"/>
      <c r="AC13" s="4"/>
      <c r="AD13" s="4"/>
      <c r="AE13" s="4"/>
      <c r="AF13" s="4"/>
    </row>
    <row r="14" spans="1:41" x14ac:dyDescent="0.35">
      <c r="A14" s="4"/>
      <c r="B14" s="4" t="s">
        <v>58</v>
      </c>
      <c r="C14" s="4">
        <f>'Registrede drukneulykker i 2022'!$I$2</f>
        <v>4</v>
      </c>
      <c r="D14" s="33">
        <f>C14/C20</f>
        <v>4.9382716049382713E-2</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41" x14ac:dyDescent="0.35">
      <c r="A15" s="4"/>
      <c r="B15" s="4" t="s">
        <v>59</v>
      </c>
      <c r="C15" s="4">
        <f>'Registrede drukneulykker i 2022'!$J$2</f>
        <v>9</v>
      </c>
      <c r="D15" s="33">
        <f>C15/C20</f>
        <v>0.1111111111111111</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41" x14ac:dyDescent="0.35">
      <c r="A16" s="4"/>
      <c r="B16" s="4" t="s">
        <v>60</v>
      </c>
      <c r="C16" s="4">
        <f>'Registrede drukneulykker i 2022'!$K$2</f>
        <v>7</v>
      </c>
      <c r="D16" s="33">
        <f>C16/C20</f>
        <v>8.6419753086419748E-2</v>
      </c>
      <c r="E16" s="4"/>
      <c r="F16" s="4"/>
      <c r="G16" s="4" t="s">
        <v>61</v>
      </c>
      <c r="H16" s="4">
        <f>SUM(C14:C16)</f>
        <v>20</v>
      </c>
      <c r="I16" s="4"/>
      <c r="J16" s="4"/>
      <c r="K16" s="4"/>
      <c r="L16" s="4"/>
      <c r="M16" s="4"/>
      <c r="N16" s="4"/>
      <c r="O16" s="4"/>
      <c r="P16" s="4"/>
      <c r="Q16" s="4"/>
      <c r="R16" s="4"/>
      <c r="S16" s="4"/>
      <c r="T16" s="4"/>
      <c r="U16" s="4"/>
      <c r="V16" s="4"/>
      <c r="W16" s="4"/>
      <c r="X16" s="4"/>
      <c r="Y16" s="4"/>
      <c r="Z16" s="4"/>
      <c r="AA16" s="4"/>
      <c r="AB16" s="4"/>
      <c r="AC16" s="4"/>
      <c r="AD16" s="4"/>
      <c r="AE16" s="4"/>
      <c r="AF16" s="4"/>
    </row>
    <row r="17" spans="1:32" x14ac:dyDescent="0.35">
      <c r="A17" s="4"/>
      <c r="B17" s="4" t="s">
        <v>62</v>
      </c>
      <c r="C17" s="4">
        <f>'Registrede drukneulykker i 2022'!$L$2</f>
        <v>5</v>
      </c>
      <c r="D17" s="33">
        <f>C17/C20</f>
        <v>6.1728395061728392E-2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x14ac:dyDescent="0.35">
      <c r="A18" s="4"/>
      <c r="B18" s="4" t="s">
        <v>63</v>
      </c>
      <c r="C18" s="4">
        <f>'Registrede drukneulykker i 2022'!$M$2</f>
        <v>5</v>
      </c>
      <c r="D18" s="33">
        <f>C18/C20</f>
        <v>6.1728395061728392E-2</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x14ac:dyDescent="0.35">
      <c r="A19" s="4"/>
      <c r="B19" s="4" t="s">
        <v>64</v>
      </c>
      <c r="C19" s="4">
        <f>'Registrede drukneulykker i 2022'!$N$2</f>
        <v>6</v>
      </c>
      <c r="D19" s="33">
        <f>C19/C20</f>
        <v>7.407407407407407E-2</v>
      </c>
      <c r="E19" s="4" t="s">
        <v>65</v>
      </c>
      <c r="F19" s="4">
        <f>SUM(C14:C19)</f>
        <v>36</v>
      </c>
      <c r="G19" s="4" t="s">
        <v>66</v>
      </c>
      <c r="H19" s="4">
        <f>SUM(C17:C19)</f>
        <v>16</v>
      </c>
      <c r="I19" s="4"/>
      <c r="J19" s="4"/>
      <c r="K19" s="4"/>
      <c r="L19" s="4"/>
      <c r="M19" s="4"/>
      <c r="N19" s="4"/>
      <c r="O19" s="4"/>
      <c r="P19" s="4"/>
      <c r="Q19" s="4"/>
      <c r="R19" s="4"/>
      <c r="S19" s="4"/>
      <c r="T19" s="4"/>
      <c r="U19" s="4"/>
      <c r="V19" s="4"/>
      <c r="W19" s="4"/>
      <c r="X19" s="4"/>
      <c r="Y19" s="4"/>
      <c r="Z19" s="4"/>
      <c r="AA19" s="4"/>
      <c r="AB19" s="4"/>
      <c r="AC19" s="4"/>
      <c r="AD19" s="4"/>
      <c r="AE19" s="4"/>
      <c r="AF19" s="4"/>
    </row>
    <row r="20" spans="1:32" x14ac:dyDescent="0.35">
      <c r="A20" s="4"/>
      <c r="B20" s="4"/>
      <c r="C20" s="32">
        <f>SUM(C8:C19)</f>
        <v>81</v>
      </c>
      <c r="D20" s="4"/>
      <c r="E20" s="4"/>
      <c r="F20" s="4">
        <f>SUM(F19,F13)</f>
        <v>81</v>
      </c>
      <c r="G20" s="4"/>
      <c r="H20" s="4">
        <f>SUM(H19,H16,H13,H10)</f>
        <v>81</v>
      </c>
      <c r="I20" s="4"/>
      <c r="J20" s="4"/>
      <c r="K20" s="4"/>
      <c r="L20" s="4"/>
      <c r="M20" s="4"/>
      <c r="N20" s="4"/>
      <c r="O20" s="4"/>
      <c r="P20" s="4"/>
      <c r="Q20" s="4"/>
      <c r="R20" s="4"/>
      <c r="S20" s="4"/>
      <c r="T20" s="4"/>
      <c r="U20" s="4"/>
      <c r="V20" s="4"/>
      <c r="W20" s="4"/>
      <c r="X20" s="4"/>
      <c r="Y20" s="4"/>
      <c r="Z20" s="4"/>
      <c r="AA20" s="4"/>
      <c r="AB20" s="4"/>
      <c r="AC20" s="4"/>
      <c r="AD20" s="4"/>
      <c r="AE20" s="4"/>
      <c r="AF20" s="4"/>
    </row>
    <row r="21" spans="1:32"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x14ac:dyDescent="0.35">
      <c r="A22" s="4"/>
      <c r="B22" s="4" t="s">
        <v>94</v>
      </c>
      <c r="C22" s="33">
        <f>SUM(C8:C13)/C20</f>
        <v>0.55555555555555558</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x14ac:dyDescent="0.35">
      <c r="A23" s="4"/>
      <c r="B23" s="4" t="s">
        <v>118</v>
      </c>
      <c r="C23" s="33">
        <f>SUM(C14:C19)/C20</f>
        <v>0.44444444444444442</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x14ac:dyDescent="0.35">
      <c r="A24" s="4"/>
      <c r="B24" s="4"/>
      <c r="C24" s="33"/>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x14ac:dyDescent="0.35">
      <c r="A25" s="4"/>
      <c r="B25" s="4"/>
      <c r="C25" s="33"/>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x14ac:dyDescent="0.35">
      <c r="A26" s="4"/>
      <c r="B26" s="4"/>
      <c r="D26" s="33"/>
      <c r="E26" s="33"/>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x14ac:dyDescent="0.35">
      <c r="A27" s="4"/>
      <c r="B27" s="4"/>
      <c r="C27" s="3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x14ac:dyDescent="0.35">
      <c r="A28" s="4"/>
      <c r="B28" s="4"/>
      <c r="C28" s="3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5.5" x14ac:dyDescent="0.35">
      <c r="A30" s="4"/>
      <c r="B30" s="35" t="s">
        <v>67</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x14ac:dyDescent="0.35">
      <c r="A31" s="4"/>
      <c r="B31" s="4" t="s">
        <v>24</v>
      </c>
      <c r="C31" s="4">
        <f>'Registrede drukneulykker i 2022'!$P$2</f>
        <v>25</v>
      </c>
      <c r="D31" s="33">
        <f>C31/C35</f>
        <v>0.30864197530864196</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x14ac:dyDescent="0.35">
      <c r="A32" s="4"/>
      <c r="B32" s="4" t="s">
        <v>25</v>
      </c>
      <c r="C32" s="4">
        <f>'Registrede drukneulykker i 2022'!$Q$2</f>
        <v>15</v>
      </c>
      <c r="D32" s="33">
        <f>C32/C35</f>
        <v>0.18518518518518517</v>
      </c>
      <c r="E32" s="4"/>
      <c r="F32" s="4"/>
      <c r="G32" s="4"/>
      <c r="H32" s="4"/>
      <c r="I32" s="4"/>
      <c r="J32" s="4"/>
      <c r="K32" s="4"/>
      <c r="L32" s="4"/>
      <c r="M32" s="4"/>
      <c r="N32" s="4"/>
      <c r="O32" s="4"/>
      <c r="P32" s="4"/>
      <c r="Q32" s="4"/>
      <c r="R32" s="4"/>
      <c r="S32" s="4"/>
      <c r="T32" s="4"/>
      <c r="U32" s="4"/>
      <c r="V32" s="4"/>
      <c r="W32" s="4"/>
      <c r="X32" s="4"/>
      <c r="Z32" s="4"/>
      <c r="AA32" s="4"/>
      <c r="AB32" s="4"/>
      <c r="AC32" s="4"/>
      <c r="AD32" s="4"/>
      <c r="AE32" s="4"/>
      <c r="AF32" s="4"/>
    </row>
    <row r="33" spans="1:32" x14ac:dyDescent="0.35">
      <c r="A33" s="4"/>
      <c r="B33" s="4" t="s">
        <v>26</v>
      </c>
      <c r="C33" s="4">
        <f>'Registrede drukneulykker i 2022'!$R$2</f>
        <v>17</v>
      </c>
      <c r="D33" s="33">
        <f>C33/C35</f>
        <v>0.20987654320987653</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x14ac:dyDescent="0.35">
      <c r="A34" s="4"/>
      <c r="B34" s="4" t="s">
        <v>27</v>
      </c>
      <c r="C34" s="4">
        <f>'Registrede drukneulykker i 2022'!$S$2</f>
        <v>24</v>
      </c>
      <c r="D34" s="33">
        <f>C34/C35</f>
        <v>0.29629629629629628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x14ac:dyDescent="0.35">
      <c r="A35" s="4"/>
      <c r="B35" s="4"/>
      <c r="C35" s="32">
        <f>SUM(C31:C34)</f>
        <v>81</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5.5" x14ac:dyDescent="0.35">
      <c r="A51" s="4"/>
      <c r="B51" s="35" t="s">
        <v>68</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x14ac:dyDescent="0.35">
      <c r="A52" s="4"/>
      <c r="B52" s="4" t="s">
        <v>69</v>
      </c>
      <c r="C52" s="4">
        <f>'Registrede drukneulykker i 2022'!$U$2</f>
        <v>20</v>
      </c>
      <c r="D52" s="33">
        <f>C52/C57</f>
        <v>0.24691358024691357</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x14ac:dyDescent="0.35">
      <c r="A53" s="4"/>
      <c r="B53" s="4" t="s">
        <v>31</v>
      </c>
      <c r="C53" s="4">
        <f>'Registrede drukneulykker i 2022'!$V$2</f>
        <v>21</v>
      </c>
      <c r="D53" s="33">
        <f>C53/C57</f>
        <v>0.25925925925925924</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1:32" ht="16.5" x14ac:dyDescent="0.35">
      <c r="A54" s="4"/>
      <c r="B54" s="4" t="s">
        <v>173</v>
      </c>
      <c r="C54" s="4">
        <f>'Registrede drukneulykker i 2022'!$X$2</f>
        <v>11</v>
      </c>
      <c r="D54" s="33">
        <f>C54/C57</f>
        <v>0.13580246913580246</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2" ht="16.5" x14ac:dyDescent="0.35">
      <c r="A55" s="4"/>
      <c r="B55" s="4" t="s">
        <v>174</v>
      </c>
      <c r="C55" s="4">
        <f>'Registrede drukneulykker i 2022'!$W$2</f>
        <v>26</v>
      </c>
      <c r="D55" s="33">
        <f>C55/C57</f>
        <v>0.32098765432098764</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2" x14ac:dyDescent="0.35">
      <c r="A56" s="4"/>
      <c r="B56" s="4" t="s">
        <v>70</v>
      </c>
      <c r="C56" s="4">
        <f>'Registrede drukneulykker i 2022'!$Y$2</f>
        <v>3</v>
      </c>
      <c r="D56" s="33">
        <f>C56/C57</f>
        <v>3.7037037037037035E-2</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1:32" x14ac:dyDescent="0.35">
      <c r="A57" s="4"/>
      <c r="B57" s="4"/>
      <c r="C57" s="32">
        <f>SUM(C52:C56)</f>
        <v>81</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x14ac:dyDescent="0.35">
      <c r="A60" s="4"/>
      <c r="B60" s="36" t="s">
        <v>96</v>
      </c>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2" x14ac:dyDescent="0.35">
      <c r="A61" s="4"/>
      <c r="B61" s="36" t="s">
        <v>97</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1:32"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1:32"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1:32"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1:32"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1:32"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15.5" x14ac:dyDescent="0.35">
      <c r="A73" s="4"/>
      <c r="B73" s="35" t="s">
        <v>71</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x14ac:dyDescent="0.35">
      <c r="A74" s="4"/>
      <c r="B74" s="4" t="s">
        <v>72</v>
      </c>
      <c r="C74" s="4">
        <f>'Registrede drukneulykker i 2022'!$AB$2</f>
        <v>20</v>
      </c>
      <c r="D74" s="33">
        <f>C74/C80</f>
        <v>0.24691358024691357</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2" x14ac:dyDescent="0.35">
      <c r="A75" s="4"/>
      <c r="B75" s="4" t="s">
        <v>32</v>
      </c>
      <c r="C75" s="4">
        <f>'Registrede drukneulykker i 2022'!$AA$2</f>
        <v>13</v>
      </c>
      <c r="D75" s="33">
        <f>C75/C80</f>
        <v>0.16049382716049382</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2" x14ac:dyDescent="0.35">
      <c r="A76" s="4"/>
      <c r="B76" s="4" t="s">
        <v>128</v>
      </c>
      <c r="C76" s="4">
        <f>'Registrede drukneulykker i 2022'!$AD$2</f>
        <v>15</v>
      </c>
      <c r="D76" s="33">
        <f>C76/C80</f>
        <v>0.18518518518518517</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1:32" x14ac:dyDescent="0.35">
      <c r="A77" s="4"/>
      <c r="B77" s="4" t="s">
        <v>33</v>
      </c>
      <c r="C77" s="4">
        <f>'Registrede drukneulykker i 2022'!$AC$2</f>
        <v>2</v>
      </c>
      <c r="D77" s="33">
        <f>C77/C80</f>
        <v>2.4691358024691357E-2</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1:32" x14ac:dyDescent="0.35">
      <c r="A78" s="4"/>
      <c r="B78" s="4" t="s">
        <v>73</v>
      </c>
      <c r="C78" s="4">
        <f>'Registrede drukneulykker i 2022'!$AE$2</f>
        <v>2</v>
      </c>
      <c r="D78" s="33">
        <f>C78/C80</f>
        <v>2.4691358024691357E-2</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x14ac:dyDescent="0.35">
      <c r="A79" s="4"/>
      <c r="B79" s="4" t="s">
        <v>35</v>
      </c>
      <c r="C79" s="4">
        <f>'Registrede drukneulykker i 2022'!$AF$2</f>
        <v>29</v>
      </c>
      <c r="D79" s="33">
        <f>C79/C80</f>
        <v>0.35802469135802467</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35">
      <c r="A80" s="4"/>
      <c r="B80" s="4"/>
      <c r="C80" s="32">
        <f>SUM(C74:C79)</f>
        <v>81</v>
      </c>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1:32" x14ac:dyDescent="0.35">
      <c r="A83" s="4"/>
      <c r="B83" s="36" t="s">
        <v>2265</v>
      </c>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x14ac:dyDescent="0.35">
      <c r="A84" s="4"/>
      <c r="B84" s="61"/>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1:32" x14ac:dyDescent="0.35">
      <c r="A85" s="4"/>
      <c r="B85" s="3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1:32"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1:32"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1:32"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1:32"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1:32"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1:32" ht="15.5" x14ac:dyDescent="0.35">
      <c r="A94" s="4"/>
      <c r="B94" s="35" t="s">
        <v>74</v>
      </c>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1:32" x14ac:dyDescent="0.35">
      <c r="A95" s="4"/>
      <c r="B95" s="4" t="s">
        <v>75</v>
      </c>
      <c r="C95" s="4">
        <f>'Registrede drukneulykker i 2022'!$BB$2</f>
        <v>63</v>
      </c>
      <c r="D95" s="33">
        <f>C95/C97</f>
        <v>0.77777777777777779</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pans="1:32" x14ac:dyDescent="0.35">
      <c r="A96" s="4"/>
      <c r="B96" s="4" t="s">
        <v>76</v>
      </c>
      <c r="C96" s="4">
        <f>'Registrede drukneulykker i 2022'!$BC$2</f>
        <v>18</v>
      </c>
      <c r="D96" s="33">
        <f>C96/C97</f>
        <v>0.22222222222222221</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1:32" x14ac:dyDescent="0.35">
      <c r="A97" s="4"/>
      <c r="B97" s="4"/>
      <c r="C97" s="32">
        <f>SUM(C95:C96)</f>
        <v>81</v>
      </c>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1:32"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1:32"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1:32"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1:32"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1:32"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1:32"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1:32"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1:32" ht="15.5" x14ac:dyDescent="0.35">
      <c r="A111" s="4"/>
      <c r="B111" s="35" t="s">
        <v>77</v>
      </c>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x14ac:dyDescent="0.35">
      <c r="A112" s="4"/>
      <c r="B112" s="4" t="s">
        <v>78</v>
      </c>
      <c r="C112" s="4">
        <f>'Registrede drukneulykker i 2022'!$AH$2</f>
        <v>3</v>
      </c>
      <c r="D112" s="33">
        <f>C112/C118</f>
        <v>3.7037037037037035E-2</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1:32" x14ac:dyDescent="0.35">
      <c r="A113" s="4"/>
      <c r="B113" s="4" t="s">
        <v>39</v>
      </c>
      <c r="C113" s="4">
        <f>'Registrede drukneulykker i 2022'!$AI$2</f>
        <v>8</v>
      </c>
      <c r="D113" s="33">
        <f>C113/C118</f>
        <v>9.8765432098765427E-2</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x14ac:dyDescent="0.35">
      <c r="A114" s="4"/>
      <c r="B114" s="4" t="s">
        <v>40</v>
      </c>
      <c r="C114" s="4">
        <f>'Registrede drukneulykker i 2022'!$AJ$2</f>
        <v>6</v>
      </c>
      <c r="D114" s="33">
        <f>C114/C118</f>
        <v>7.407407407407407E-2</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x14ac:dyDescent="0.35">
      <c r="A115" s="4"/>
      <c r="B115" s="4" t="s">
        <v>41</v>
      </c>
      <c r="C115" s="4">
        <f>'Registrede drukneulykker i 2022'!$AK$2</f>
        <v>27</v>
      </c>
      <c r="D115" s="33">
        <f>C115/C118</f>
        <v>0.33333333333333331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x14ac:dyDescent="0.35">
      <c r="A116" s="4"/>
      <c r="B116" s="4" t="s">
        <v>79</v>
      </c>
      <c r="C116" s="4">
        <f>'Registrede drukneulykker i 2022'!$AL$2</f>
        <v>24</v>
      </c>
      <c r="D116" s="33">
        <f>C116/C118</f>
        <v>0.29629629629629628</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x14ac:dyDescent="0.35">
      <c r="A117" s="4"/>
      <c r="B117" s="4" t="s">
        <v>35</v>
      </c>
      <c r="C117" s="4">
        <f>'Registrede drukneulykker i 2022'!$AN$2</f>
        <v>13</v>
      </c>
      <c r="D117" s="33">
        <f>C117/C118</f>
        <v>0.16049382716049382</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x14ac:dyDescent="0.35">
      <c r="A118" s="4"/>
      <c r="B118" s="4"/>
      <c r="C118" s="32">
        <f>SUM(C112:C117)</f>
        <v>81</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x14ac:dyDescent="0.35">
      <c r="A120" s="4"/>
      <c r="B120" s="4" t="s">
        <v>81</v>
      </c>
      <c r="C120" s="34">
        <f>'Registrede drukneulykker i 2022'!$AM$2</f>
        <v>58.367647058823529</v>
      </c>
      <c r="D120" s="4" t="s">
        <v>80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x14ac:dyDescent="0.35">
      <c r="A122" s="4"/>
      <c r="B122" s="4"/>
      <c r="C122" s="40" t="s">
        <v>115</v>
      </c>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ht="15.5" x14ac:dyDescent="0.35">
      <c r="A131" s="4"/>
      <c r="B131" s="35" t="s">
        <v>106</v>
      </c>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x14ac:dyDescent="0.35">
      <c r="A132" s="4"/>
      <c r="B132" s="4" t="s">
        <v>109</v>
      </c>
      <c r="C132">
        <f>'Registrede drukneulykker i 2022'!$AP$2</f>
        <v>64</v>
      </c>
      <c r="D132" s="33">
        <f>C132/C135</f>
        <v>0.79012345679012341</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1:32" x14ac:dyDescent="0.35">
      <c r="A133" s="4"/>
      <c r="B133" s="4" t="s">
        <v>107</v>
      </c>
      <c r="C133" s="4">
        <f>'Registrede drukneulykker i 2022'!$AQ$2</f>
        <v>12</v>
      </c>
      <c r="D133" s="33">
        <f>C133/C135</f>
        <v>0.14814814814814814</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1:32" x14ac:dyDescent="0.35">
      <c r="A134" s="4"/>
      <c r="B134" s="4" t="s">
        <v>35</v>
      </c>
      <c r="C134" s="4">
        <f>'Registrede drukneulykker i 2022'!$AR$2</f>
        <v>5</v>
      </c>
      <c r="D134" s="33">
        <f>C134/C135</f>
        <v>6.1728395061728392E-2</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1:32" x14ac:dyDescent="0.35">
      <c r="A135" s="4"/>
      <c r="B135" s="4"/>
      <c r="C135" s="32">
        <f>SUM(C129:C134)</f>
        <v>81</v>
      </c>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1:32"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spans="1:32"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1:32"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spans="1:32"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spans="1:32"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spans="1:32"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1:32"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spans="1:32"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1:32"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spans="1:32"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spans="1:32"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spans="1:32"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spans="1:32"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spans="1:32"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spans="1:32" ht="15.5" x14ac:dyDescent="0.35">
      <c r="A150" s="4"/>
      <c r="B150" s="35" t="s">
        <v>95</v>
      </c>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spans="1:32" x14ac:dyDescent="0.35">
      <c r="A151" s="4"/>
      <c r="B151" s="4" t="s">
        <v>100</v>
      </c>
      <c r="C151" s="4">
        <f>'Registrede drukneulykker i 2022'!$AT$2</f>
        <v>33</v>
      </c>
      <c r="D151" s="33">
        <f>C151/C154</f>
        <v>0.40740740740740738</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spans="1:32" x14ac:dyDescent="0.35">
      <c r="A152" s="4"/>
      <c r="B152" s="4" t="s">
        <v>101</v>
      </c>
      <c r="C152" s="4">
        <f>'Registrede drukneulykker i 2022'!$AU$2</f>
        <v>17</v>
      </c>
      <c r="D152" s="33">
        <f>C152/C154</f>
        <v>0.20987654320987653</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spans="1:32" x14ac:dyDescent="0.35">
      <c r="A153" s="4"/>
      <c r="B153" s="4" t="s">
        <v>35</v>
      </c>
      <c r="C153" s="4">
        <f>'Registrede drukneulykker i 2022'!$AV$2</f>
        <v>31</v>
      </c>
      <c r="D153" s="33">
        <f>C153/C154</f>
        <v>0.38271604938271603</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spans="1:32" x14ac:dyDescent="0.35">
      <c r="A154" s="4"/>
      <c r="B154" s="4"/>
      <c r="C154" s="32">
        <f>SUM(C151:C153)</f>
        <v>81</v>
      </c>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spans="1:32"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spans="1:32"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spans="1:32"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spans="1:32"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spans="1:32"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spans="1:32"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spans="1:32"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spans="1:32"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spans="1:32"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spans="1:32"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spans="1:32"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spans="1:32"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spans="1:32"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spans="1:32"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spans="1:32"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spans="1:32" ht="15.5" x14ac:dyDescent="0.35">
      <c r="A170" s="4"/>
      <c r="B170" s="35" t="s">
        <v>116</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spans="1:32" x14ac:dyDescent="0.35">
      <c r="A171" s="4"/>
      <c r="B171" s="4" t="s">
        <v>112</v>
      </c>
      <c r="C171" s="4">
        <f>'Registrede drukneulykker i 2022'!$AX$2</f>
        <v>0</v>
      </c>
      <c r="D171" s="33">
        <f>C171/C174</f>
        <v>0</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spans="1:32" x14ac:dyDescent="0.35">
      <c r="A172" s="4"/>
      <c r="B172" s="4" t="s">
        <v>117</v>
      </c>
      <c r="C172" s="4">
        <f>'Registrede drukneulykker i 2022'!$AY$2</f>
        <v>3</v>
      </c>
      <c r="D172" s="33">
        <f>C172/C174</f>
        <v>3.7037037037037035E-2</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spans="1:32" x14ac:dyDescent="0.35">
      <c r="A173" s="4"/>
      <c r="B173" s="4" t="s">
        <v>35</v>
      </c>
      <c r="C173" s="4">
        <f>'Registrede drukneulykker i 2022'!$AZ$2</f>
        <v>78</v>
      </c>
      <c r="D173" s="33">
        <f>C173/C174</f>
        <v>0.96296296296296291</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spans="1:32" x14ac:dyDescent="0.35">
      <c r="A174" s="4"/>
      <c r="B174" s="4"/>
      <c r="C174" s="32">
        <f>SUM(C171:C173)</f>
        <v>81</v>
      </c>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spans="1:32"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spans="1:32"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spans="1:32"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spans="1:32"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spans="1:32"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spans="1:32"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spans="1:32"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spans="1:32"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spans="1:32"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spans="1:32"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spans="1:32"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spans="1:32"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spans="1:32"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spans="1:32"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spans="1:32"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spans="1:32"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spans="1:32"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spans="1:32" ht="15.5" x14ac:dyDescent="0.35">
      <c r="A192" s="4"/>
      <c r="B192" s="35" t="s">
        <v>175</v>
      </c>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spans="1:32"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spans="1:32" ht="16.5" x14ac:dyDescent="0.35">
      <c r="A194" s="4"/>
      <c r="B194" s="41" t="s">
        <v>132</v>
      </c>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spans="1:32" x14ac:dyDescent="0.35">
      <c r="A195" s="4"/>
      <c r="B195" s="4" t="s">
        <v>102</v>
      </c>
      <c r="C195" s="4"/>
      <c r="D195" s="37">
        <f>(80-C120)*O1</f>
        <v>1752.2205882352941</v>
      </c>
      <c r="E195" s="4" t="s">
        <v>80</v>
      </c>
      <c r="F195" s="4"/>
      <c r="G195" s="4"/>
      <c r="H195" s="4"/>
      <c r="I195" s="4"/>
      <c r="J195" s="4"/>
      <c r="K195" s="4"/>
      <c r="L195" s="4"/>
      <c r="M195" s="4"/>
      <c r="O195" s="4"/>
      <c r="P195" s="4"/>
      <c r="Q195" s="4"/>
      <c r="R195" s="4"/>
      <c r="S195" s="4"/>
      <c r="T195" s="4"/>
      <c r="U195" s="4"/>
      <c r="V195" s="4"/>
      <c r="W195" s="4"/>
      <c r="X195" s="4"/>
      <c r="Y195" s="4"/>
      <c r="Z195" s="4"/>
      <c r="AA195" s="4"/>
      <c r="AB195" s="4"/>
      <c r="AC195" s="4"/>
      <c r="AD195" s="4"/>
      <c r="AE195" s="4"/>
      <c r="AF195" s="4"/>
    </row>
    <row r="196" spans="1:32" x14ac:dyDescent="0.35">
      <c r="A196" s="4"/>
      <c r="B196" s="4" t="s">
        <v>103</v>
      </c>
      <c r="C196" s="4"/>
      <c r="D196" s="37">
        <f>D195*1.3</f>
        <v>2277.8867647058823</v>
      </c>
      <c r="E196" s="4" t="s">
        <v>127</v>
      </c>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spans="1:32" x14ac:dyDescent="0.35">
      <c r="A197" s="4"/>
      <c r="B197" s="4" t="s">
        <v>111</v>
      </c>
      <c r="C197" s="4"/>
      <c r="D197" s="64">
        <f>D196/O1</f>
        <v>28.122058823529411</v>
      </c>
      <c r="E197" s="4" t="s">
        <v>127</v>
      </c>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spans="1:32"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1:32" ht="16.5" x14ac:dyDescent="0.35">
      <c r="A199" s="4"/>
      <c r="B199" s="41" t="s">
        <v>134</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spans="1:32" x14ac:dyDescent="0.35">
      <c r="A200" s="4"/>
      <c r="B200" s="4" t="s">
        <v>103</v>
      </c>
      <c r="C200" s="4"/>
      <c r="D200" s="37">
        <f>O1*31</f>
        <v>2511</v>
      </c>
      <c r="E200" s="4" t="s">
        <v>133</v>
      </c>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spans="1:32" x14ac:dyDescent="0.35">
      <c r="A201" s="4"/>
      <c r="B201" s="4" t="s">
        <v>111</v>
      </c>
      <c r="C201" s="4"/>
      <c r="D201" s="4">
        <f>D200/O1</f>
        <v>31</v>
      </c>
      <c r="E201" s="4" t="s">
        <v>133</v>
      </c>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spans="1:32"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spans="1:32" x14ac:dyDescent="0.35">
      <c r="A203" s="4"/>
      <c r="B203" s="60" t="s">
        <v>137</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spans="1:32" x14ac:dyDescent="0.35">
      <c r="A204" s="4"/>
      <c r="B204" s="36"/>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spans="1:32" x14ac:dyDescent="0.35">
      <c r="A205" s="4"/>
      <c r="B205" s="60" t="s">
        <v>136</v>
      </c>
      <c r="C205" s="61"/>
      <c r="D205" s="62">
        <f>34*O1</f>
        <v>2754</v>
      </c>
      <c r="E205" s="36" t="s">
        <v>133</v>
      </c>
      <c r="F205" s="62">
        <f>34*93</f>
        <v>3162</v>
      </c>
      <c r="G205" s="36" t="s">
        <v>135</v>
      </c>
      <c r="H205" s="36"/>
      <c r="I205" s="36"/>
      <c r="J205" s="4"/>
      <c r="K205" s="4"/>
      <c r="L205" s="4"/>
      <c r="M205" s="4"/>
      <c r="N205" s="4"/>
      <c r="O205" s="4"/>
      <c r="P205" s="4"/>
      <c r="Q205" s="4"/>
      <c r="R205" s="4"/>
      <c r="S205" s="4"/>
      <c r="T205" s="4"/>
      <c r="U205" s="4"/>
      <c r="V205" s="4"/>
      <c r="W205" s="4"/>
      <c r="X205" s="4"/>
      <c r="Y205" s="4"/>
      <c r="Z205" s="4"/>
      <c r="AA205" s="4"/>
      <c r="AB205" s="4"/>
      <c r="AC205" s="4"/>
      <c r="AD205" s="4"/>
      <c r="AE205" s="4"/>
      <c r="AF205" s="4"/>
    </row>
    <row r="206" spans="1:32" x14ac:dyDescent="0.35">
      <c r="A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spans="1:32" x14ac:dyDescent="0.35">
      <c r="A207" s="4"/>
      <c r="B207" s="36"/>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spans="1:32" x14ac:dyDescent="0.35">
      <c r="A208" s="4"/>
      <c r="B208" s="36"/>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spans="1:32"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spans="1:32" ht="17.5" x14ac:dyDescent="0.35">
      <c r="A210" s="4"/>
      <c r="B210" s="35" t="s">
        <v>138</v>
      </c>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spans="1:32" x14ac:dyDescent="0.35">
      <c r="A211" s="4"/>
      <c r="B211" s="4" t="s">
        <v>104</v>
      </c>
      <c r="C211" s="4">
        <v>563</v>
      </c>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spans="1:32" x14ac:dyDescent="0.35">
      <c r="A212" s="4"/>
      <c r="B212" s="4" t="s">
        <v>99</v>
      </c>
      <c r="C212" s="4">
        <v>233</v>
      </c>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spans="1:32" x14ac:dyDescent="0.35">
      <c r="A213" s="4"/>
      <c r="B213" s="4" t="s">
        <v>98</v>
      </c>
      <c r="C213" s="4">
        <v>194</v>
      </c>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spans="1:32" x14ac:dyDescent="0.35">
      <c r="A214" s="4"/>
      <c r="B214" s="4" t="s">
        <v>105</v>
      </c>
      <c r="C214" s="4">
        <v>89</v>
      </c>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spans="1:32"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spans="1:32" x14ac:dyDescent="0.35">
      <c r="A216" s="4"/>
      <c r="B216" s="60" t="s">
        <v>139</v>
      </c>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spans="1:32" x14ac:dyDescent="0.35">
      <c r="A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spans="1:32"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spans="1:32"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spans="1:32"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spans="1:32"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spans="1:32"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spans="1:32"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spans="1:32"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spans="1:32"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spans="1:32"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spans="1:32" ht="15.5" x14ac:dyDescent="0.35">
      <c r="A227" s="4"/>
      <c r="B227" s="35" t="s">
        <v>131</v>
      </c>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spans="1:32" x14ac:dyDescent="0.35">
      <c r="A228" s="4"/>
      <c r="B228" s="4" t="s">
        <v>129</v>
      </c>
      <c r="C228" s="4"/>
      <c r="D228" s="4"/>
      <c r="E228" s="59">
        <f>(O1/58.06)</f>
        <v>1.3951085084395451</v>
      </c>
      <c r="F228" s="4"/>
      <c r="G228" s="4" t="s">
        <v>2264</v>
      </c>
      <c r="H228" s="4"/>
      <c r="I228" s="4"/>
      <c r="J228" s="59">
        <f>((O1+(O1*0.26))/58.06)</f>
        <v>1.757836720633827</v>
      </c>
      <c r="K228" s="4"/>
      <c r="L228" s="4"/>
      <c r="M228" s="4"/>
      <c r="N228" s="4"/>
      <c r="O228" s="4"/>
      <c r="P228" s="4"/>
      <c r="Q228" s="4"/>
      <c r="R228" s="4"/>
      <c r="S228" s="4"/>
      <c r="T228" s="4"/>
      <c r="U228" s="4"/>
      <c r="V228" s="4"/>
      <c r="W228" s="4"/>
      <c r="X228" s="4"/>
      <c r="Y228" s="4"/>
      <c r="Z228" s="4"/>
      <c r="AA228" s="4"/>
      <c r="AB228" s="4"/>
      <c r="AC228" s="4"/>
      <c r="AD228" s="4"/>
      <c r="AE228" s="4"/>
      <c r="AF228" s="4"/>
    </row>
    <row r="229" spans="1:32"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spans="1:32" x14ac:dyDescent="0.35">
      <c r="A230" s="4"/>
      <c r="B230" s="4" t="s">
        <v>130</v>
      </c>
      <c r="C230" s="4"/>
      <c r="D230" s="4"/>
      <c r="E230" s="59">
        <f>(H2/0.56225)</f>
        <v>7.1142730102267668</v>
      </c>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spans="1:32"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row r="232" spans="1:32" ht="16.5" x14ac:dyDescent="0.35">
      <c r="A232" s="4"/>
      <c r="B232" s="4" t="s">
        <v>140</v>
      </c>
      <c r="C232" s="4"/>
      <c r="D232" s="4"/>
      <c r="E232" s="4">
        <v>1.97</v>
      </c>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row>
    <row r="233" spans="1:32"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row>
    <row r="234" spans="1:32" x14ac:dyDescent="0.35">
      <c r="A234" s="4"/>
      <c r="B234" s="60" t="s">
        <v>141</v>
      </c>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row>
    <row r="235" spans="1:32"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row>
    <row r="236" spans="1:32"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row>
    <row r="237" spans="1:32"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row>
    <row r="238" spans="1:32"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row>
    <row r="239" spans="1:32"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row>
    <row r="240" spans="1:32"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row>
    <row r="241" spans="1:32"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row>
    <row r="242" spans="1:32"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row>
    <row r="243" spans="1:32"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row>
    <row r="244" spans="1:32"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row>
    <row r="245" spans="1:32"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row>
    <row r="246" spans="1:32"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row>
    <row r="247" spans="1:32"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row>
    <row r="248" spans="1:32"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row>
    <row r="249" spans="1:32"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row>
    <row r="250" spans="1:32"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row>
    <row r="251" spans="1:32"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row>
    <row r="252" spans="1:32"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row>
    <row r="253" spans="1:32"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row>
    <row r="254" spans="1:32"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row>
    <row r="255" spans="1:32"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row>
    <row r="256" spans="1:32"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row>
    <row r="257" spans="1:32"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row>
  </sheetData>
  <hyperlinks>
    <hyperlink ref="B234" r:id="rId1" location="id=29056&amp;tab=table" display="*WHO 2018" xr:uid="{E22FC601-A36C-45F8-81AD-4ACB974A5911}"/>
    <hyperlink ref="B216" r:id="rId2" display="1 Dødsårsagregisteret 2018, Sundhedsdatastyrelsen. " xr:uid="{B1E3BD15-E5BD-4E43-81A4-EE12D975C0DD}"/>
    <hyperlink ref="B205" r:id="rId3" display="DTU:" xr:uid="{D93373A6-248C-4BAB-84D0-FB79FA44D0EC}"/>
    <hyperlink ref="B203" r:id="rId4" xr:uid="{D7474941-A677-4A64-8035-3B0B0DBC7DD4}"/>
  </hyperlinks>
  <pageMargins left="0.7" right="0.7" top="0.75" bottom="0.75" header="0.3" footer="0.3"/>
  <pageSetup orientation="portrait" r:id="rId5"/>
  <ignoredErrors>
    <ignoredError sqref="C22" formulaRange="1"/>
    <ignoredError sqref="D113" formula="1"/>
  </ignoredErrors>
  <drawing r:id="rId6"/>
  <legacyDrawing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EA6A-B329-45CA-A928-4C902004E1CE}">
  <sheetPr>
    <tabColor rgb="FFFFC000"/>
  </sheetPr>
  <dimension ref="A1:BX3851"/>
  <sheetViews>
    <sheetView topLeftCell="BF1" zoomScaleNormal="100" workbookViewId="0">
      <pane ySplit="2" topLeftCell="A47" activePane="bottomLeft" state="frozen"/>
      <selection pane="bottomLeft" activeCell="BH113" sqref="BH113"/>
    </sheetView>
  </sheetViews>
  <sheetFormatPr defaultRowHeight="14.5" x14ac:dyDescent="0.35"/>
  <cols>
    <col min="1" max="1" width="14.453125" customWidth="1"/>
    <col min="2" max="2" width="1.54296875" customWidth="1"/>
    <col min="3" max="14" width="4.90625" customWidth="1"/>
    <col min="15" max="15" width="1.54296875" style="4" customWidth="1"/>
    <col min="16" max="16" width="8.08984375" customWidth="1"/>
    <col min="17" max="17" width="8.1796875" customWidth="1"/>
    <col min="18" max="18" width="8" customWidth="1"/>
    <col min="19" max="19" width="7.08984375" customWidth="1"/>
    <col min="20" max="20" width="1.36328125" style="4" customWidth="1"/>
    <col min="21" max="21" width="6.54296875" customWidth="1"/>
    <col min="22" max="22" width="5.1796875" customWidth="1"/>
    <col min="23" max="23" width="6.90625" customWidth="1"/>
    <col min="24" max="24" width="6.54296875" customWidth="1"/>
    <col min="25" max="25" width="6.36328125" customWidth="1"/>
    <col min="26" max="26" width="1.1796875" style="4" customWidth="1"/>
    <col min="27" max="28" width="7" customWidth="1"/>
    <col min="29" max="29" width="7.08984375" customWidth="1"/>
    <col min="30" max="30" width="8.54296875" customWidth="1"/>
    <col min="31" max="32" width="7.6328125" customWidth="1"/>
    <col min="33" max="33" width="1.36328125" style="4" customWidth="1"/>
    <col min="34" max="38" width="7.90625" customWidth="1"/>
    <col min="39" max="39" width="6.08984375" customWidth="1"/>
    <col min="40" max="40" width="7.90625" customWidth="1"/>
    <col min="41" max="41" width="1.6328125" style="4" customWidth="1"/>
    <col min="42" max="42" width="9.54296875" hidden="1" customWidth="1"/>
    <col min="43" max="44" width="7.90625" hidden="1" customWidth="1"/>
    <col min="45" max="45" width="1.36328125" hidden="1" customWidth="1"/>
    <col min="46" max="46" width="6.81640625" hidden="1" customWidth="1"/>
    <col min="47" max="47" width="6.453125" hidden="1" customWidth="1"/>
    <col min="48" max="48" width="7" hidden="1" customWidth="1"/>
    <col min="49" max="49" width="1.6328125" hidden="1" customWidth="1"/>
    <col min="50" max="50" width="7.54296875" hidden="1" customWidth="1"/>
    <col min="51" max="51" width="7.36328125" hidden="1" customWidth="1"/>
    <col min="52" max="52" width="7" hidden="1" customWidth="1"/>
    <col min="53" max="53" width="1.6328125" customWidth="1"/>
    <col min="54" max="54" width="7.08984375" customWidth="1"/>
    <col min="55" max="55" width="7.81640625" customWidth="1"/>
    <col min="56" max="56" width="8.08984375" customWidth="1"/>
    <col min="57" max="57" width="9.36328125" customWidth="1"/>
    <col min="58" max="58" width="9.453125" customWidth="1"/>
    <col min="59" max="59" width="9.54296875" customWidth="1"/>
    <col min="60" max="60" width="15.1796875" bestFit="1" customWidth="1"/>
  </cols>
  <sheetData>
    <row r="1" spans="1:76" ht="38.4" customHeight="1" thickBot="1" x14ac:dyDescent="0.6">
      <c r="A1" s="3" t="s">
        <v>114</v>
      </c>
      <c r="C1" s="28" t="s">
        <v>82</v>
      </c>
      <c r="D1" s="28" t="s">
        <v>83</v>
      </c>
      <c r="E1" s="28" t="s">
        <v>84</v>
      </c>
      <c r="F1" s="28" t="s">
        <v>85</v>
      </c>
      <c r="G1" s="28" t="s">
        <v>86</v>
      </c>
      <c r="H1" s="28" t="s">
        <v>87</v>
      </c>
      <c r="I1" s="28" t="s">
        <v>88</v>
      </c>
      <c r="J1" s="28" t="s">
        <v>89</v>
      </c>
      <c r="K1" s="28" t="s">
        <v>90</v>
      </c>
      <c r="L1" s="28" t="s">
        <v>91</v>
      </c>
      <c r="M1" s="28" t="s">
        <v>92</v>
      </c>
      <c r="N1" s="28" t="s">
        <v>93</v>
      </c>
      <c r="P1" s="24" t="s">
        <v>24</v>
      </c>
      <c r="Q1" s="24" t="s">
        <v>25</v>
      </c>
      <c r="R1" s="24" t="s">
        <v>26</v>
      </c>
      <c r="S1" s="24" t="s">
        <v>27</v>
      </c>
      <c r="T1" s="26"/>
      <c r="U1" s="28" t="s">
        <v>36</v>
      </c>
      <c r="V1" s="28" t="s">
        <v>31</v>
      </c>
      <c r="W1" s="28" t="s">
        <v>30</v>
      </c>
      <c r="X1" s="28" t="s">
        <v>29</v>
      </c>
      <c r="Y1" s="28" t="s">
        <v>28</v>
      </c>
      <c r="Z1" s="29"/>
      <c r="AA1" s="28" t="s">
        <v>32</v>
      </c>
      <c r="AB1" s="28" t="s">
        <v>37</v>
      </c>
      <c r="AC1" s="28" t="s">
        <v>33</v>
      </c>
      <c r="AD1" s="28" t="s">
        <v>38</v>
      </c>
      <c r="AE1" s="28" t="s">
        <v>34</v>
      </c>
      <c r="AF1" s="28" t="s">
        <v>35</v>
      </c>
      <c r="AG1" s="29"/>
      <c r="AH1" s="28" t="s">
        <v>78</v>
      </c>
      <c r="AI1" s="28" t="s">
        <v>39</v>
      </c>
      <c r="AJ1" s="28" t="s">
        <v>40</v>
      </c>
      <c r="AK1" s="28" t="s">
        <v>41</v>
      </c>
      <c r="AL1" s="28" t="s">
        <v>42</v>
      </c>
      <c r="AM1" s="28" t="s">
        <v>44</v>
      </c>
      <c r="AN1" s="28" t="s">
        <v>43</v>
      </c>
      <c r="AO1" s="29"/>
      <c r="AP1" s="28" t="s">
        <v>108</v>
      </c>
      <c r="AQ1" s="28" t="s">
        <v>107</v>
      </c>
      <c r="AR1" s="28" t="s">
        <v>35</v>
      </c>
      <c r="AS1" s="39"/>
      <c r="AT1" s="28" t="s">
        <v>100</v>
      </c>
      <c r="AU1" s="28" t="s">
        <v>101</v>
      </c>
      <c r="AV1" s="28" t="s">
        <v>35</v>
      </c>
      <c r="AW1" s="30"/>
      <c r="AX1" s="28" t="s">
        <v>112</v>
      </c>
      <c r="AY1" s="28" t="s">
        <v>113</v>
      </c>
      <c r="AZ1" s="28" t="s">
        <v>35</v>
      </c>
      <c r="BA1" s="30"/>
      <c r="BB1" s="27" t="s">
        <v>2</v>
      </c>
      <c r="BC1" s="8" t="s">
        <v>3</v>
      </c>
      <c r="BD1" s="8" t="s">
        <v>9</v>
      </c>
      <c r="BE1" s="8" t="s">
        <v>10</v>
      </c>
      <c r="BF1" s="8" t="s">
        <v>11</v>
      </c>
      <c r="BG1" s="8" t="s">
        <v>12</v>
      </c>
      <c r="BH1" s="9"/>
      <c r="BI1" s="10" t="s">
        <v>13</v>
      </c>
      <c r="BJ1" s="11"/>
      <c r="BK1" s="11"/>
      <c r="BL1" s="12">
        <f>BB2+BC2</f>
        <v>81</v>
      </c>
      <c r="BM1" s="10" t="s">
        <v>14</v>
      </c>
      <c r="BN1" s="13"/>
      <c r="BO1" s="4"/>
      <c r="BP1" s="4"/>
      <c r="BQ1" s="4"/>
      <c r="BR1" s="4"/>
      <c r="BS1" s="4"/>
      <c r="BT1" s="4"/>
      <c r="BU1" s="4"/>
      <c r="BV1" s="4"/>
      <c r="BW1" s="4"/>
      <c r="BX1" s="4"/>
    </row>
    <row r="2" spans="1:76" s="20" customFormat="1" ht="16" thickBot="1" x14ac:dyDescent="0.4">
      <c r="C2" s="25">
        <f t="shared" ref="C2:N2" si="0">SUM(C3:C4043)</f>
        <v>6</v>
      </c>
      <c r="D2" s="25">
        <f t="shared" si="0"/>
        <v>10</v>
      </c>
      <c r="E2" s="25">
        <f t="shared" si="0"/>
        <v>6</v>
      </c>
      <c r="F2" s="25">
        <f t="shared" si="0"/>
        <v>8</v>
      </c>
      <c r="G2" s="25">
        <f t="shared" si="0"/>
        <v>9</v>
      </c>
      <c r="H2" s="25">
        <f t="shared" si="0"/>
        <v>6</v>
      </c>
      <c r="I2" s="25">
        <f t="shared" si="0"/>
        <v>4</v>
      </c>
      <c r="J2" s="25">
        <f t="shared" si="0"/>
        <v>9</v>
      </c>
      <c r="K2" s="25">
        <f t="shared" si="0"/>
        <v>7</v>
      </c>
      <c r="L2" s="25">
        <f t="shared" si="0"/>
        <v>5</v>
      </c>
      <c r="M2" s="25">
        <f t="shared" si="0"/>
        <v>5</v>
      </c>
      <c r="N2" s="25">
        <f t="shared" si="0"/>
        <v>6</v>
      </c>
      <c r="O2" s="18"/>
      <c r="P2" s="25">
        <f>SUM(P3:P4029)</f>
        <v>25</v>
      </c>
      <c r="Q2" s="25">
        <f>SUM(Q3:Q4029)</f>
        <v>15</v>
      </c>
      <c r="R2" s="25">
        <f>SUM(R3:R4029)</f>
        <v>17</v>
      </c>
      <c r="S2" s="25">
        <f>SUM(S3:S4029)</f>
        <v>24</v>
      </c>
      <c r="T2" s="18"/>
      <c r="U2" s="25">
        <f>SUM(U3:U4042)</f>
        <v>20</v>
      </c>
      <c r="V2" s="25">
        <f>SUM(V3:V4042)</f>
        <v>21</v>
      </c>
      <c r="W2" s="25">
        <f>SUM(W3:W4042)</f>
        <v>26</v>
      </c>
      <c r="X2" s="25">
        <f>SUM(X3:X4042)</f>
        <v>11</v>
      </c>
      <c r="Y2" s="25">
        <f>SUM(Y3:Y4042)</f>
        <v>3</v>
      </c>
      <c r="Z2" s="18"/>
      <c r="AA2" s="25">
        <f t="shared" ref="AA2:AF2" si="1">SUM(AA3:AA4042)</f>
        <v>13</v>
      </c>
      <c r="AB2" s="25">
        <f t="shared" si="1"/>
        <v>20</v>
      </c>
      <c r="AC2" s="25">
        <f t="shared" si="1"/>
        <v>2</v>
      </c>
      <c r="AD2" s="25">
        <f t="shared" si="1"/>
        <v>15</v>
      </c>
      <c r="AE2" s="25">
        <f t="shared" si="1"/>
        <v>2</v>
      </c>
      <c r="AF2" s="25">
        <f t="shared" si="1"/>
        <v>29</v>
      </c>
      <c r="AG2" s="18"/>
      <c r="AH2" s="25">
        <f>SUM(AH3:AH4043)</f>
        <v>3</v>
      </c>
      <c r="AI2" s="25">
        <f>SUM(AI3:AI4043)</f>
        <v>8</v>
      </c>
      <c r="AJ2" s="25">
        <f>SUM(AJ3:AJ4043)</f>
        <v>6</v>
      </c>
      <c r="AK2" s="25">
        <f>SUM(AK3:AK4043)</f>
        <v>27</v>
      </c>
      <c r="AL2" s="25">
        <f>SUM(AL3:AL4043)</f>
        <v>24</v>
      </c>
      <c r="AM2" s="31">
        <f>(SUM(AM3:AM5043))/(BL1-AN2)</f>
        <v>58.367647058823529</v>
      </c>
      <c r="AN2" s="25">
        <f>SUM(AN3:AN4043)</f>
        <v>13</v>
      </c>
      <c r="AO2" s="25">
        <f>SUM(AO3:AO4043)</f>
        <v>0</v>
      </c>
      <c r="AP2" s="38">
        <f>SUM(AP3:AP4043)</f>
        <v>64</v>
      </c>
      <c r="AQ2" s="38">
        <f>SUM(AQ3:AQ4043)</f>
        <v>12</v>
      </c>
      <c r="AR2" s="38">
        <f>SUM(AR3:AR4043)</f>
        <v>5</v>
      </c>
      <c r="AS2" s="38"/>
      <c r="AT2" s="38">
        <f>SUM(AT3:AT4043)</f>
        <v>33</v>
      </c>
      <c r="AU2" s="38">
        <f>SUM(AU3:AU4043)</f>
        <v>17</v>
      </c>
      <c r="AV2" s="38">
        <f>SUM(AV3:AV4043)</f>
        <v>31</v>
      </c>
      <c r="AW2" s="38"/>
      <c r="AX2" s="38">
        <f>SUM(AX3:AX4043)</f>
        <v>0</v>
      </c>
      <c r="AY2" s="38">
        <f>SUM(AY3:AY4043)</f>
        <v>3</v>
      </c>
      <c r="AZ2" s="38">
        <f>SUM(AZ3:AZ4043)</f>
        <v>78</v>
      </c>
      <c r="BB2" s="23">
        <f>SUM(BB3:BB4999)</f>
        <v>63</v>
      </c>
      <c r="BC2" s="14">
        <f>SUM(BC3:BC4999)</f>
        <v>18</v>
      </c>
      <c r="BD2" s="14">
        <f>SUM(BD3:BD4999)</f>
        <v>3</v>
      </c>
      <c r="BE2" s="14">
        <f>SUM(BE3:BE4999)</f>
        <v>4</v>
      </c>
      <c r="BF2" s="14">
        <f>SUM(BF3:BF3999)</f>
        <v>22</v>
      </c>
      <c r="BG2" s="14">
        <f>SUM(BG3:BG3999)</f>
        <v>5</v>
      </c>
      <c r="BH2" s="72" t="s">
        <v>2263</v>
      </c>
      <c r="BI2" s="71"/>
      <c r="BJ2" s="16"/>
      <c r="BK2" s="16"/>
      <c r="BL2" s="16"/>
      <c r="BM2" s="16"/>
      <c r="BN2" s="17"/>
      <c r="BO2" s="18"/>
      <c r="BP2" s="19" t="s">
        <v>176</v>
      </c>
      <c r="BQ2" s="18"/>
      <c r="BR2" s="18"/>
      <c r="BS2" s="18"/>
      <c r="BT2" s="18"/>
      <c r="BU2" s="18"/>
      <c r="BV2" s="18"/>
      <c r="BW2" s="18"/>
      <c r="BX2" s="18"/>
    </row>
    <row r="3" spans="1:76" x14ac:dyDescent="0.35">
      <c r="C3">
        <v>1</v>
      </c>
      <c r="S3">
        <v>1</v>
      </c>
      <c r="W3">
        <v>1</v>
      </c>
      <c r="AF3">
        <v>1</v>
      </c>
      <c r="AK3">
        <v>1</v>
      </c>
      <c r="AM3">
        <v>68</v>
      </c>
      <c r="AP3">
        <v>1</v>
      </c>
      <c r="AV3">
        <v>1</v>
      </c>
      <c r="AZ3">
        <v>1</v>
      </c>
      <c r="BB3" s="63">
        <v>1</v>
      </c>
      <c r="BC3" s="21"/>
      <c r="BD3" s="21"/>
      <c r="BE3" s="21"/>
      <c r="BF3" s="21"/>
      <c r="BG3" s="21"/>
      <c r="BH3" t="s">
        <v>180</v>
      </c>
    </row>
    <row r="4" spans="1:76" x14ac:dyDescent="0.35">
      <c r="BH4" t="s">
        <v>181</v>
      </c>
    </row>
    <row r="6" spans="1:76" x14ac:dyDescent="0.35">
      <c r="BH6" t="s">
        <v>182</v>
      </c>
    </row>
    <row r="7" spans="1:76" x14ac:dyDescent="0.35">
      <c r="BH7" t="s">
        <v>183</v>
      </c>
    </row>
    <row r="8" spans="1:76" x14ac:dyDescent="0.35">
      <c r="BH8" t="s">
        <v>184</v>
      </c>
    </row>
    <row r="9" spans="1:76" x14ac:dyDescent="0.35">
      <c r="BH9" t="s">
        <v>185</v>
      </c>
    </row>
    <row r="10" spans="1:76" x14ac:dyDescent="0.35">
      <c r="BH10" t="s">
        <v>186</v>
      </c>
    </row>
    <row r="12" spans="1:76" x14ac:dyDescent="0.35">
      <c r="BH12" t="s">
        <v>187</v>
      </c>
    </row>
    <row r="14" spans="1:76" x14ac:dyDescent="0.35">
      <c r="BH14" t="s">
        <v>188</v>
      </c>
    </row>
    <row r="16" spans="1:76" x14ac:dyDescent="0.35">
      <c r="BH16" t="s">
        <v>189</v>
      </c>
    </row>
    <row r="18" spans="60:60" x14ac:dyDescent="0.35">
      <c r="BH18" t="s">
        <v>190</v>
      </c>
    </row>
    <row r="20" spans="60:60" x14ac:dyDescent="0.35">
      <c r="BH20" t="s">
        <v>191</v>
      </c>
    </row>
    <row r="21" spans="60:60" x14ac:dyDescent="0.35">
      <c r="BH21" t="s">
        <v>192</v>
      </c>
    </row>
    <row r="23" spans="60:60" x14ac:dyDescent="0.35">
      <c r="BH23" t="s">
        <v>193</v>
      </c>
    </row>
    <row r="25" spans="60:60" x14ac:dyDescent="0.35">
      <c r="BH25" t="s">
        <v>194</v>
      </c>
    </row>
    <row r="27" spans="60:60" ht="15.65" customHeight="1" x14ac:dyDescent="0.35">
      <c r="BH27" t="s">
        <v>195</v>
      </c>
    </row>
    <row r="29" spans="60:60" x14ac:dyDescent="0.35">
      <c r="BH29" t="s">
        <v>196</v>
      </c>
    </row>
    <row r="31" spans="60:60" x14ac:dyDescent="0.35">
      <c r="BH31" t="s">
        <v>197</v>
      </c>
    </row>
    <row r="32" spans="60:60" x14ac:dyDescent="0.35">
      <c r="BH32" t="s">
        <v>19</v>
      </c>
    </row>
    <row r="33" spans="60:60" x14ac:dyDescent="0.35">
      <c r="BH33" t="s">
        <v>198</v>
      </c>
    </row>
    <row r="34" spans="60:60" x14ac:dyDescent="0.35">
      <c r="BH34" t="s">
        <v>199</v>
      </c>
    </row>
    <row r="36" spans="60:60" x14ac:dyDescent="0.35">
      <c r="BH36" t="s">
        <v>167</v>
      </c>
    </row>
    <row r="37" spans="60:60" x14ac:dyDescent="0.35">
      <c r="BH37" t="s">
        <v>200</v>
      </c>
    </row>
    <row r="38" spans="60:60" x14ac:dyDescent="0.35">
      <c r="BH38" t="s">
        <v>201</v>
      </c>
    </row>
    <row r="40" spans="60:60" x14ac:dyDescent="0.35">
      <c r="BH40" t="s">
        <v>202</v>
      </c>
    </row>
    <row r="42" spans="60:60" x14ac:dyDescent="0.35">
      <c r="BH42" t="s">
        <v>203</v>
      </c>
    </row>
    <row r="44" spans="60:60" x14ac:dyDescent="0.35">
      <c r="BH44" t="s">
        <v>204</v>
      </c>
    </row>
    <row r="46" spans="60:60" x14ac:dyDescent="0.35">
      <c r="BH46" t="s">
        <v>205</v>
      </c>
    </row>
    <row r="48" spans="60:60" x14ac:dyDescent="0.35">
      <c r="BH48" t="s">
        <v>206</v>
      </c>
    </row>
    <row r="50" spans="60:60" x14ac:dyDescent="0.35">
      <c r="BH50" t="s">
        <v>207</v>
      </c>
    </row>
    <row r="51" spans="60:60" x14ac:dyDescent="0.35">
      <c r="BH51" t="s">
        <v>125</v>
      </c>
    </row>
    <row r="52" spans="60:60" x14ac:dyDescent="0.35">
      <c r="BH52" s="67">
        <v>44559</v>
      </c>
    </row>
    <row r="53" spans="60:60" x14ac:dyDescent="0.35">
      <c r="BH53" t="s">
        <v>208</v>
      </c>
    </row>
    <row r="54" spans="60:60" x14ac:dyDescent="0.35">
      <c r="BH54" t="s">
        <v>209</v>
      </c>
    </row>
    <row r="56" spans="60:60" x14ac:dyDescent="0.35">
      <c r="BH56" t="s">
        <v>210</v>
      </c>
    </row>
    <row r="57" spans="60:60" x14ac:dyDescent="0.35">
      <c r="BH57" t="s">
        <v>211</v>
      </c>
    </row>
    <row r="59" spans="60:60" x14ac:dyDescent="0.35">
      <c r="BH59" t="s">
        <v>212</v>
      </c>
    </row>
    <row r="61" spans="60:60" x14ac:dyDescent="0.35">
      <c r="BH61" t="s">
        <v>167</v>
      </c>
    </row>
    <row r="62" spans="60:60" x14ac:dyDescent="0.35">
      <c r="BH62" t="s">
        <v>171</v>
      </c>
    </row>
    <row r="63" spans="60:60" x14ac:dyDescent="0.35">
      <c r="BH63" t="s">
        <v>169</v>
      </c>
    </row>
    <row r="65" spans="60:60" x14ac:dyDescent="0.35">
      <c r="BH65" t="s">
        <v>213</v>
      </c>
    </row>
    <row r="67" spans="60:60" x14ac:dyDescent="0.35">
      <c r="BH67" t="s">
        <v>214</v>
      </c>
    </row>
    <row r="69" spans="60:60" x14ac:dyDescent="0.35">
      <c r="BH69" t="s">
        <v>215</v>
      </c>
    </row>
    <row r="71" spans="60:60" x14ac:dyDescent="0.35">
      <c r="BH71" s="68" t="s">
        <v>216</v>
      </c>
    </row>
    <row r="73" spans="60:60" x14ac:dyDescent="0.35">
      <c r="BH73" t="s">
        <v>217</v>
      </c>
    </row>
    <row r="75" spans="60:60" x14ac:dyDescent="0.35">
      <c r="BH75" t="s">
        <v>218</v>
      </c>
    </row>
    <row r="77" spans="60:60" x14ac:dyDescent="0.35">
      <c r="BH77" t="s">
        <v>219</v>
      </c>
    </row>
    <row r="79" spans="60:60" x14ac:dyDescent="0.35">
      <c r="BH79" t="s">
        <v>220</v>
      </c>
    </row>
    <row r="81" spans="60:60" x14ac:dyDescent="0.35">
      <c r="BH81" t="s">
        <v>221</v>
      </c>
    </row>
    <row r="83" spans="60:60" x14ac:dyDescent="0.35">
      <c r="BH83" t="s">
        <v>222</v>
      </c>
    </row>
    <row r="85" spans="60:60" x14ac:dyDescent="0.35">
      <c r="BH85" t="s">
        <v>223</v>
      </c>
    </row>
    <row r="87" spans="60:60" x14ac:dyDescent="0.35">
      <c r="BH87" t="s">
        <v>224</v>
      </c>
    </row>
    <row r="89" spans="60:60" x14ac:dyDescent="0.35">
      <c r="BH89" t="s">
        <v>225</v>
      </c>
    </row>
    <row r="91" spans="60:60" x14ac:dyDescent="0.35">
      <c r="BH91" t="s">
        <v>153</v>
      </c>
    </row>
    <row r="93" spans="60:60" x14ac:dyDescent="0.35">
      <c r="BH93" t="s">
        <v>226</v>
      </c>
    </row>
    <row r="94" spans="60:60" x14ac:dyDescent="0.35">
      <c r="BH94" t="s">
        <v>19</v>
      </c>
    </row>
    <row r="95" spans="60:60" x14ac:dyDescent="0.35">
      <c r="BH95" t="s">
        <v>227</v>
      </c>
    </row>
    <row r="96" spans="60:60" x14ac:dyDescent="0.35">
      <c r="BH96" t="s">
        <v>228</v>
      </c>
    </row>
    <row r="98" spans="60:60" x14ac:dyDescent="0.35">
      <c r="BH98" t="s">
        <v>212</v>
      </c>
    </row>
    <row r="99" spans="60:60" x14ac:dyDescent="0.35">
      <c r="BH99" t="s">
        <v>167</v>
      </c>
    </row>
    <row r="100" spans="60:60" x14ac:dyDescent="0.35">
      <c r="BH100" t="s">
        <v>169</v>
      </c>
    </row>
    <row r="101" spans="60:60" x14ac:dyDescent="0.35">
      <c r="BH101" t="s">
        <v>229</v>
      </c>
    </row>
    <row r="103" spans="60:60" x14ac:dyDescent="0.35">
      <c r="BH103" t="s">
        <v>230</v>
      </c>
    </row>
    <row r="105" spans="60:60" x14ac:dyDescent="0.35">
      <c r="BH105" t="s">
        <v>231</v>
      </c>
    </row>
    <row r="107" spans="60:60" x14ac:dyDescent="0.35">
      <c r="BH107" t="s">
        <v>232</v>
      </c>
    </row>
    <row r="109" spans="60:60" x14ac:dyDescent="0.35">
      <c r="BH109" t="s">
        <v>233</v>
      </c>
    </row>
    <row r="111" spans="60:60" x14ac:dyDescent="0.35">
      <c r="BH111" t="s">
        <v>234</v>
      </c>
    </row>
    <row r="113" spans="3:60" x14ac:dyDescent="0.35">
      <c r="BH113" t="s">
        <v>235</v>
      </c>
    </row>
    <row r="115" spans="3:60" x14ac:dyDescent="0.35">
      <c r="BH115" t="s">
        <v>236</v>
      </c>
    </row>
    <row r="117" spans="3:60" x14ac:dyDescent="0.35">
      <c r="BH117" t="s">
        <v>237</v>
      </c>
    </row>
    <row r="119" spans="3:60" x14ac:dyDescent="0.35">
      <c r="C119">
        <v>1</v>
      </c>
      <c r="S119">
        <v>1</v>
      </c>
      <c r="V119">
        <v>1</v>
      </c>
      <c r="AF119">
        <v>1</v>
      </c>
      <c r="AK119">
        <v>1</v>
      </c>
      <c r="AM119">
        <v>58</v>
      </c>
      <c r="AP119">
        <v>1</v>
      </c>
      <c r="AV119">
        <v>1</v>
      </c>
      <c r="AZ119">
        <v>1</v>
      </c>
      <c r="BB119">
        <v>1</v>
      </c>
      <c r="BH119" t="s">
        <v>238</v>
      </c>
    </row>
    <row r="120" spans="3:60" x14ac:dyDescent="0.35">
      <c r="BH120" t="s">
        <v>239</v>
      </c>
    </row>
    <row r="122" spans="3:60" x14ac:dyDescent="0.35">
      <c r="BH122" t="s">
        <v>240</v>
      </c>
    </row>
    <row r="124" spans="3:60" x14ac:dyDescent="0.35">
      <c r="BH124" t="s">
        <v>241</v>
      </c>
    </row>
    <row r="125" spans="3:60" x14ac:dyDescent="0.35">
      <c r="BH125" t="s">
        <v>242</v>
      </c>
    </row>
    <row r="127" spans="3:60" x14ac:dyDescent="0.35">
      <c r="BH127" t="s">
        <v>243</v>
      </c>
    </row>
    <row r="128" spans="3:60" x14ac:dyDescent="0.35">
      <c r="BH128" t="s">
        <v>119</v>
      </c>
    </row>
    <row r="130" spans="60:60" x14ac:dyDescent="0.35">
      <c r="BH130" t="s">
        <v>244</v>
      </c>
    </row>
    <row r="131" spans="60:60" x14ac:dyDescent="0.35">
      <c r="BH131" t="s">
        <v>245</v>
      </c>
    </row>
    <row r="133" spans="60:60" x14ac:dyDescent="0.35">
      <c r="BH133" t="s">
        <v>246</v>
      </c>
    </row>
    <row r="135" spans="60:60" x14ac:dyDescent="0.35">
      <c r="BH135" t="s">
        <v>247</v>
      </c>
    </row>
    <row r="137" spans="60:60" x14ac:dyDescent="0.35">
      <c r="BH137" t="s">
        <v>248</v>
      </c>
    </row>
    <row r="138" spans="60:60" x14ac:dyDescent="0.35">
      <c r="BH138" t="s">
        <v>249</v>
      </c>
    </row>
    <row r="140" spans="60:60" x14ac:dyDescent="0.35">
      <c r="BH140" t="s">
        <v>250</v>
      </c>
    </row>
    <row r="142" spans="60:60" x14ac:dyDescent="0.35">
      <c r="BH142" t="s">
        <v>251</v>
      </c>
    </row>
    <row r="143" spans="60:60" x14ac:dyDescent="0.35">
      <c r="BH143" t="s">
        <v>16</v>
      </c>
    </row>
    <row r="144" spans="60:60" x14ac:dyDescent="0.35">
      <c r="BH144" t="s">
        <v>252</v>
      </c>
    </row>
    <row r="146" spans="3:60" x14ac:dyDescent="0.35">
      <c r="BH146" t="s">
        <v>253</v>
      </c>
    </row>
    <row r="147" spans="3:60" x14ac:dyDescent="0.35">
      <c r="BH147" t="s">
        <v>254</v>
      </c>
    </row>
    <row r="148" spans="3:60" x14ac:dyDescent="0.35">
      <c r="BH148" t="s">
        <v>255</v>
      </c>
    </row>
    <row r="149" spans="3:60" x14ac:dyDescent="0.35">
      <c r="BH149" t="s">
        <v>256</v>
      </c>
    </row>
    <row r="151" spans="3:60" x14ac:dyDescent="0.35">
      <c r="BH151" t="s">
        <v>257</v>
      </c>
    </row>
    <row r="153" spans="3:60" x14ac:dyDescent="0.35">
      <c r="BH153" t="s">
        <v>258</v>
      </c>
    </row>
    <row r="155" spans="3:60" x14ac:dyDescent="0.35">
      <c r="BH155" t="s">
        <v>259</v>
      </c>
    </row>
    <row r="157" spans="3:60" x14ac:dyDescent="0.35">
      <c r="C157">
        <v>1</v>
      </c>
      <c r="S157">
        <v>1</v>
      </c>
      <c r="U157">
        <v>1</v>
      </c>
      <c r="AB157">
        <v>1</v>
      </c>
      <c r="AL157">
        <v>1</v>
      </c>
      <c r="AM157">
        <v>86</v>
      </c>
      <c r="AP157">
        <v>1</v>
      </c>
      <c r="AV157">
        <v>1</v>
      </c>
      <c r="AZ157">
        <v>1</v>
      </c>
      <c r="BB157">
        <v>1</v>
      </c>
      <c r="BH157" t="s">
        <v>2152</v>
      </c>
    </row>
    <row r="158" spans="3:60" x14ac:dyDescent="0.35">
      <c r="BH158" t="s">
        <v>260</v>
      </c>
    </row>
    <row r="160" spans="3:60" x14ac:dyDescent="0.35">
      <c r="BH160" t="s">
        <v>261</v>
      </c>
    </row>
    <row r="162" spans="3:60" x14ac:dyDescent="0.35">
      <c r="BH162" t="s">
        <v>262</v>
      </c>
    </row>
    <row r="164" spans="3:60" x14ac:dyDescent="0.35">
      <c r="BH164" t="s">
        <v>263</v>
      </c>
    </row>
    <row r="166" spans="3:60" x14ac:dyDescent="0.35">
      <c r="BH166" t="s">
        <v>264</v>
      </c>
    </row>
    <row r="168" spans="3:60" x14ac:dyDescent="0.35">
      <c r="BH168" t="s">
        <v>265</v>
      </c>
    </row>
    <row r="170" spans="3:60" x14ac:dyDescent="0.35">
      <c r="BH170" t="s">
        <v>266</v>
      </c>
    </row>
    <row r="172" spans="3:60" x14ac:dyDescent="0.35">
      <c r="BH172" t="s">
        <v>267</v>
      </c>
    </row>
    <row r="174" spans="3:60" x14ac:dyDescent="0.35">
      <c r="C174">
        <v>1</v>
      </c>
      <c r="S174">
        <v>1</v>
      </c>
      <c r="V174">
        <v>1</v>
      </c>
      <c r="AF174">
        <v>1</v>
      </c>
      <c r="AN174">
        <v>1</v>
      </c>
      <c r="AP174">
        <v>1</v>
      </c>
      <c r="AV174">
        <v>1</v>
      </c>
      <c r="AZ174">
        <v>1</v>
      </c>
      <c r="BB174">
        <v>1</v>
      </c>
      <c r="BH174" t="s">
        <v>268</v>
      </c>
    </row>
    <row r="175" spans="3:60" x14ac:dyDescent="0.35">
      <c r="BH175" t="s">
        <v>269</v>
      </c>
    </row>
    <row r="177" spans="60:60" x14ac:dyDescent="0.35">
      <c r="BH177" t="s">
        <v>121</v>
      </c>
    </row>
    <row r="178" spans="60:60" x14ac:dyDescent="0.35">
      <c r="BH178" t="s">
        <v>270</v>
      </c>
    </row>
    <row r="179" spans="60:60" x14ac:dyDescent="0.35">
      <c r="BH179" t="s">
        <v>271</v>
      </c>
    </row>
    <row r="180" spans="60:60" x14ac:dyDescent="0.35">
      <c r="BH180" t="s">
        <v>272</v>
      </c>
    </row>
    <row r="181" spans="60:60" x14ac:dyDescent="0.35">
      <c r="BH181" t="s">
        <v>119</v>
      </c>
    </row>
    <row r="182" spans="60:60" x14ac:dyDescent="0.35">
      <c r="BH182" t="s">
        <v>273</v>
      </c>
    </row>
    <row r="184" spans="60:60" x14ac:dyDescent="0.35">
      <c r="BH184" t="s">
        <v>274</v>
      </c>
    </row>
    <row r="186" spans="60:60" x14ac:dyDescent="0.35">
      <c r="BH186" t="s">
        <v>275</v>
      </c>
    </row>
    <row r="188" spans="60:60" x14ac:dyDescent="0.35">
      <c r="BH188" t="s">
        <v>276</v>
      </c>
    </row>
    <row r="190" spans="60:60" x14ac:dyDescent="0.35">
      <c r="BH190" t="s">
        <v>277</v>
      </c>
    </row>
    <row r="192" spans="60:60" x14ac:dyDescent="0.35">
      <c r="BH192" t="s">
        <v>278</v>
      </c>
    </row>
    <row r="194" spans="6:60" x14ac:dyDescent="0.35">
      <c r="BH194" t="s">
        <v>279</v>
      </c>
    </row>
    <row r="196" spans="6:60" x14ac:dyDescent="0.35">
      <c r="F196">
        <v>1</v>
      </c>
      <c r="P196">
        <v>1</v>
      </c>
      <c r="U196">
        <v>1</v>
      </c>
      <c r="AB196">
        <v>1</v>
      </c>
      <c r="AK196">
        <v>1</v>
      </c>
      <c r="AM196">
        <v>59</v>
      </c>
      <c r="AP196">
        <v>1</v>
      </c>
      <c r="AT196">
        <v>1</v>
      </c>
      <c r="AZ196">
        <v>1</v>
      </c>
      <c r="BB196">
        <v>1</v>
      </c>
      <c r="BH196" t="s">
        <v>280</v>
      </c>
    </row>
    <row r="197" spans="6:60" x14ac:dyDescent="0.35">
      <c r="BH197" t="s">
        <v>281</v>
      </c>
    </row>
    <row r="199" spans="6:60" x14ac:dyDescent="0.35">
      <c r="BH199" t="s">
        <v>282</v>
      </c>
    </row>
    <row r="200" spans="6:60" x14ac:dyDescent="0.35">
      <c r="BH200" t="s">
        <v>283</v>
      </c>
    </row>
    <row r="202" spans="6:60" x14ac:dyDescent="0.35">
      <c r="BH202" t="s">
        <v>284</v>
      </c>
    </row>
    <row r="204" spans="6:60" x14ac:dyDescent="0.35">
      <c r="BH204" t="s">
        <v>285</v>
      </c>
    </row>
    <row r="206" spans="6:60" x14ac:dyDescent="0.35">
      <c r="BH206" t="s">
        <v>286</v>
      </c>
    </row>
    <row r="208" spans="6:60" x14ac:dyDescent="0.35">
      <c r="BH208" t="s">
        <v>287</v>
      </c>
    </row>
    <row r="210" spans="3:60" x14ac:dyDescent="0.35">
      <c r="BH210" t="s">
        <v>288</v>
      </c>
    </row>
    <row r="212" spans="3:60" x14ac:dyDescent="0.35">
      <c r="BH212" t="s">
        <v>143</v>
      </c>
    </row>
    <row r="214" spans="3:60" x14ac:dyDescent="0.35">
      <c r="C214">
        <v>1</v>
      </c>
      <c r="Q214">
        <v>1</v>
      </c>
      <c r="U214">
        <v>1</v>
      </c>
      <c r="AA214">
        <v>1</v>
      </c>
      <c r="AK214">
        <v>1</v>
      </c>
      <c r="AM214">
        <v>68</v>
      </c>
      <c r="AP214">
        <v>1</v>
      </c>
      <c r="AT214">
        <v>1</v>
      </c>
      <c r="AY214">
        <v>1</v>
      </c>
      <c r="BB214">
        <v>1</v>
      </c>
      <c r="BH214" t="s">
        <v>289</v>
      </c>
    </row>
    <row r="215" spans="3:60" ht="13.25" customHeight="1" x14ac:dyDescent="0.35">
      <c r="BH215" t="s">
        <v>290</v>
      </c>
    </row>
    <row r="217" spans="3:60" x14ac:dyDescent="0.35">
      <c r="BH217" t="s">
        <v>291</v>
      </c>
    </row>
    <row r="218" spans="3:60" x14ac:dyDescent="0.35">
      <c r="BH218" t="s">
        <v>292</v>
      </c>
    </row>
    <row r="219" spans="3:60" x14ac:dyDescent="0.35">
      <c r="BH219" t="s">
        <v>293</v>
      </c>
    </row>
    <row r="221" spans="3:60" x14ac:dyDescent="0.35">
      <c r="BH221" t="s">
        <v>294</v>
      </c>
    </row>
    <row r="223" spans="3:60" x14ac:dyDescent="0.35">
      <c r="BH223" t="s">
        <v>295</v>
      </c>
    </row>
    <row r="225" spans="60:60" x14ac:dyDescent="0.35">
      <c r="BH225" t="s">
        <v>296</v>
      </c>
    </row>
    <row r="227" spans="60:60" x14ac:dyDescent="0.35">
      <c r="BH227" t="s">
        <v>297</v>
      </c>
    </row>
    <row r="229" spans="60:60" x14ac:dyDescent="0.35">
      <c r="BH229" t="s">
        <v>1</v>
      </c>
    </row>
    <row r="230" spans="60:60" x14ac:dyDescent="0.35">
      <c r="BH230" t="s">
        <v>20</v>
      </c>
    </row>
    <row r="231" spans="60:60" x14ac:dyDescent="0.35">
      <c r="BH231" t="s">
        <v>298</v>
      </c>
    </row>
    <row r="233" spans="60:60" x14ac:dyDescent="0.35">
      <c r="BH233" t="s">
        <v>299</v>
      </c>
    </row>
    <row r="234" spans="60:60" x14ac:dyDescent="0.35">
      <c r="BH234" t="s">
        <v>300</v>
      </c>
    </row>
    <row r="235" spans="60:60" x14ac:dyDescent="0.35">
      <c r="BH235" t="s">
        <v>301</v>
      </c>
    </row>
    <row r="236" spans="60:60" x14ac:dyDescent="0.35">
      <c r="BH236" t="s">
        <v>302</v>
      </c>
    </row>
    <row r="237" spans="60:60" x14ac:dyDescent="0.35">
      <c r="BH237" t="s">
        <v>303</v>
      </c>
    </row>
    <row r="239" spans="60:60" x14ac:dyDescent="0.35">
      <c r="BH239" t="s">
        <v>304</v>
      </c>
    </row>
    <row r="241" spans="3:70" x14ac:dyDescent="0.35">
      <c r="BH241" t="s">
        <v>305</v>
      </c>
    </row>
    <row r="243" spans="3:70" x14ac:dyDescent="0.35">
      <c r="BH243" t="s">
        <v>306</v>
      </c>
    </row>
    <row r="245" spans="3:70" x14ac:dyDescent="0.35">
      <c r="BH245" t="s">
        <v>307</v>
      </c>
    </row>
    <row r="247" spans="3:70" x14ac:dyDescent="0.35">
      <c r="BH247" t="s">
        <v>308</v>
      </c>
    </row>
    <row r="249" spans="3:70" x14ac:dyDescent="0.35">
      <c r="BH249" s="70" t="s">
        <v>309</v>
      </c>
      <c r="BI249" s="70"/>
      <c r="BJ249" s="70"/>
      <c r="BK249" s="70"/>
      <c r="BL249" s="70"/>
      <c r="BM249" s="70"/>
      <c r="BN249" s="70"/>
      <c r="BO249" s="70"/>
      <c r="BP249" s="70"/>
      <c r="BQ249" s="70"/>
      <c r="BR249" s="70"/>
    </row>
    <row r="250" spans="3:70" x14ac:dyDescent="0.35">
      <c r="BH250" s="70" t="s">
        <v>310</v>
      </c>
      <c r="BI250" s="70"/>
      <c r="BJ250" s="70"/>
      <c r="BK250" s="70"/>
      <c r="BL250" s="70"/>
      <c r="BM250" s="70"/>
      <c r="BN250" s="70"/>
      <c r="BO250" s="70"/>
      <c r="BP250" s="70"/>
      <c r="BQ250" s="70"/>
      <c r="BR250" s="70"/>
    </row>
    <row r="251" spans="3:70" x14ac:dyDescent="0.35">
      <c r="BH251" s="70"/>
      <c r="BI251" s="70"/>
      <c r="BJ251" s="70"/>
      <c r="BK251" s="70"/>
      <c r="BL251" s="70"/>
      <c r="BM251" s="70"/>
      <c r="BN251" s="70"/>
      <c r="BO251" s="70"/>
      <c r="BP251" s="70"/>
      <c r="BQ251" s="70"/>
      <c r="BR251" s="70"/>
    </row>
    <row r="252" spans="3:70" x14ac:dyDescent="0.35">
      <c r="BH252" s="70" t="s">
        <v>311</v>
      </c>
      <c r="BI252" s="70"/>
      <c r="BJ252" s="70"/>
      <c r="BK252" s="70"/>
      <c r="BL252" s="70"/>
      <c r="BM252" s="70"/>
      <c r="BN252" s="70"/>
      <c r="BO252" s="70"/>
      <c r="BP252" s="70"/>
      <c r="BQ252" s="70"/>
      <c r="BR252" s="70"/>
    </row>
    <row r="253" spans="3:70" x14ac:dyDescent="0.35">
      <c r="BH253" s="70" t="s">
        <v>2154</v>
      </c>
      <c r="BI253" s="70"/>
      <c r="BJ253" s="70"/>
      <c r="BK253" s="70"/>
      <c r="BL253" s="70"/>
      <c r="BM253" s="70"/>
      <c r="BN253" s="70"/>
      <c r="BO253" s="70"/>
      <c r="BP253" s="70"/>
      <c r="BQ253" s="70"/>
      <c r="BR253" s="70"/>
    </row>
    <row r="255" spans="3:70" x14ac:dyDescent="0.35">
      <c r="C255">
        <v>1</v>
      </c>
      <c r="P255">
        <v>1</v>
      </c>
      <c r="V255">
        <v>1</v>
      </c>
      <c r="AF255">
        <v>1</v>
      </c>
      <c r="AI255">
        <v>1</v>
      </c>
      <c r="AM255">
        <v>19</v>
      </c>
      <c r="AP255">
        <v>1</v>
      </c>
      <c r="AU255">
        <v>1</v>
      </c>
      <c r="AZ255">
        <v>1</v>
      </c>
      <c r="BB255">
        <v>1</v>
      </c>
      <c r="BH255" t="s">
        <v>312</v>
      </c>
    </row>
    <row r="256" spans="3:70" x14ac:dyDescent="0.35">
      <c r="BH256" t="s">
        <v>313</v>
      </c>
    </row>
    <row r="258" spans="60:60" x14ac:dyDescent="0.35">
      <c r="BH258" t="s">
        <v>7</v>
      </c>
    </row>
    <row r="259" spans="60:60" x14ac:dyDescent="0.35">
      <c r="BH259" t="s">
        <v>314</v>
      </c>
    </row>
    <row r="261" spans="60:60" x14ac:dyDescent="0.35">
      <c r="BH261" t="s">
        <v>315</v>
      </c>
    </row>
    <row r="263" spans="60:60" x14ac:dyDescent="0.35">
      <c r="BH263" t="s">
        <v>316</v>
      </c>
    </row>
    <row r="265" spans="60:60" x14ac:dyDescent="0.35">
      <c r="BH265" t="s">
        <v>317</v>
      </c>
    </row>
    <row r="267" spans="60:60" x14ac:dyDescent="0.35">
      <c r="BH267" t="s">
        <v>318</v>
      </c>
    </row>
    <row r="269" spans="60:60" x14ac:dyDescent="0.35">
      <c r="BH269" t="s">
        <v>319</v>
      </c>
    </row>
    <row r="270" spans="60:60" x14ac:dyDescent="0.35">
      <c r="BH270" t="s">
        <v>16</v>
      </c>
    </row>
    <row r="272" spans="60:60" x14ac:dyDescent="0.35">
      <c r="BH272" t="s">
        <v>320</v>
      </c>
    </row>
    <row r="273" spans="60:60" x14ac:dyDescent="0.35">
      <c r="BH273" t="s">
        <v>321</v>
      </c>
    </row>
    <row r="275" spans="60:60" x14ac:dyDescent="0.35">
      <c r="BH275" t="s">
        <v>322</v>
      </c>
    </row>
    <row r="277" spans="60:60" x14ac:dyDescent="0.35">
      <c r="BH277" t="s">
        <v>315</v>
      </c>
    </row>
    <row r="279" spans="60:60" x14ac:dyDescent="0.35">
      <c r="BH279" t="s">
        <v>323</v>
      </c>
    </row>
    <row r="281" spans="60:60" x14ac:dyDescent="0.35">
      <c r="BH281" t="s">
        <v>324</v>
      </c>
    </row>
    <row r="283" spans="60:60" x14ac:dyDescent="0.35">
      <c r="BH283" t="s">
        <v>1</v>
      </c>
    </row>
    <row r="284" spans="60:60" x14ac:dyDescent="0.35">
      <c r="BH284" t="s">
        <v>325</v>
      </c>
    </row>
    <row r="286" spans="60:60" x14ac:dyDescent="0.35">
      <c r="BH286" t="s">
        <v>326</v>
      </c>
    </row>
    <row r="287" spans="60:60" x14ac:dyDescent="0.35">
      <c r="BH287" t="s">
        <v>321</v>
      </c>
    </row>
    <row r="289" spans="58:60" x14ac:dyDescent="0.35">
      <c r="BH289" t="s">
        <v>327</v>
      </c>
    </row>
    <row r="291" spans="58:60" x14ac:dyDescent="0.35">
      <c r="BH291" t="s">
        <v>322</v>
      </c>
    </row>
    <row r="293" spans="58:60" x14ac:dyDescent="0.35">
      <c r="BH293" t="s">
        <v>315</v>
      </c>
    </row>
    <row r="295" spans="58:60" x14ac:dyDescent="0.35">
      <c r="BH295" t="s">
        <v>323</v>
      </c>
    </row>
    <row r="297" spans="58:60" x14ac:dyDescent="0.35">
      <c r="BH297" t="s">
        <v>324</v>
      </c>
    </row>
    <row r="299" spans="58:60" x14ac:dyDescent="0.35">
      <c r="BH299" t="s">
        <v>143</v>
      </c>
    </row>
    <row r="301" spans="58:60" x14ac:dyDescent="0.35">
      <c r="BF301">
        <v>1</v>
      </c>
      <c r="BH301" t="s">
        <v>328</v>
      </c>
    </row>
    <row r="303" spans="58:60" x14ac:dyDescent="0.35">
      <c r="BH303" t="s">
        <v>329</v>
      </c>
    </row>
    <row r="305" spans="4:60" x14ac:dyDescent="0.35">
      <c r="BH305" t="s">
        <v>330</v>
      </c>
    </row>
    <row r="307" spans="4:60" x14ac:dyDescent="0.35">
      <c r="BH307" t="s">
        <v>331</v>
      </c>
    </row>
    <row r="309" spans="4:60" x14ac:dyDescent="0.35">
      <c r="BH309" t="s">
        <v>332</v>
      </c>
    </row>
    <row r="311" spans="4:60" x14ac:dyDescent="0.35">
      <c r="BH311" t="s">
        <v>333</v>
      </c>
    </row>
    <row r="313" spans="4:60" x14ac:dyDescent="0.35">
      <c r="D313">
        <v>1</v>
      </c>
      <c r="R313">
        <v>1</v>
      </c>
      <c r="Y313">
        <v>1</v>
      </c>
      <c r="AD313">
        <v>1</v>
      </c>
      <c r="AH313">
        <v>1</v>
      </c>
      <c r="AM313">
        <v>11</v>
      </c>
      <c r="AP313">
        <v>1</v>
      </c>
      <c r="AT313">
        <v>1</v>
      </c>
      <c r="AY313">
        <v>1</v>
      </c>
      <c r="BB313">
        <v>1</v>
      </c>
      <c r="BD313">
        <v>1</v>
      </c>
      <c r="BH313" t="s">
        <v>334</v>
      </c>
    </row>
    <row r="314" spans="4:60" x14ac:dyDescent="0.35">
      <c r="BH314" t="s">
        <v>335</v>
      </c>
    </row>
    <row r="316" spans="4:60" x14ac:dyDescent="0.35">
      <c r="BH316" t="s">
        <v>336</v>
      </c>
    </row>
    <row r="317" spans="4:60" x14ac:dyDescent="0.35">
      <c r="BH317" t="s">
        <v>161</v>
      </c>
    </row>
    <row r="318" spans="4:60" x14ac:dyDescent="0.35">
      <c r="BH318" t="s">
        <v>337</v>
      </c>
    </row>
    <row r="320" spans="4:60" x14ac:dyDescent="0.35">
      <c r="BH320" t="s">
        <v>338</v>
      </c>
    </row>
    <row r="322" spans="60:60" x14ac:dyDescent="0.35">
      <c r="BH322" t="s">
        <v>339</v>
      </c>
    </row>
    <row r="324" spans="60:60" x14ac:dyDescent="0.35">
      <c r="BH324" t="s">
        <v>340</v>
      </c>
    </row>
    <row r="326" spans="60:60" x14ac:dyDescent="0.35">
      <c r="BH326" t="s">
        <v>341</v>
      </c>
    </row>
    <row r="327" spans="60:60" x14ac:dyDescent="0.35">
      <c r="BH327" t="s">
        <v>342</v>
      </c>
    </row>
    <row r="329" spans="60:60" x14ac:dyDescent="0.35">
      <c r="BH329" t="s">
        <v>343</v>
      </c>
    </row>
    <row r="331" spans="60:60" x14ac:dyDescent="0.35">
      <c r="BH331" t="s">
        <v>344</v>
      </c>
    </row>
    <row r="333" spans="60:60" x14ac:dyDescent="0.35">
      <c r="BH333" t="s">
        <v>345</v>
      </c>
    </row>
    <row r="335" spans="60:60" x14ac:dyDescent="0.35">
      <c r="BH335" t="s">
        <v>346</v>
      </c>
    </row>
    <row r="336" spans="60:60" x14ac:dyDescent="0.35">
      <c r="BH336" t="s">
        <v>152</v>
      </c>
    </row>
    <row r="337" spans="60:60" x14ac:dyDescent="0.35">
      <c r="BH337" t="s">
        <v>347</v>
      </c>
    </row>
    <row r="338" spans="60:60" x14ac:dyDescent="0.35">
      <c r="BH338" t="s">
        <v>348</v>
      </c>
    </row>
    <row r="340" spans="60:60" x14ac:dyDescent="0.35">
      <c r="BH340" t="s">
        <v>349</v>
      </c>
    </row>
    <row r="341" spans="60:60" x14ac:dyDescent="0.35">
      <c r="BH341" t="s">
        <v>350</v>
      </c>
    </row>
    <row r="343" spans="60:60" x14ac:dyDescent="0.35">
      <c r="BH343" t="s">
        <v>351</v>
      </c>
    </row>
    <row r="345" spans="60:60" x14ac:dyDescent="0.35">
      <c r="BH345" t="s">
        <v>352</v>
      </c>
    </row>
    <row r="347" spans="60:60" x14ac:dyDescent="0.35">
      <c r="BH347" t="s">
        <v>353</v>
      </c>
    </row>
    <row r="348" spans="60:60" x14ac:dyDescent="0.35">
      <c r="BH348" t="s">
        <v>21</v>
      </c>
    </row>
    <row r="349" spans="60:60" x14ac:dyDescent="0.35">
      <c r="BH349" t="s">
        <v>354</v>
      </c>
    </row>
    <row r="350" spans="60:60" x14ac:dyDescent="0.35">
      <c r="BH350" t="s">
        <v>355</v>
      </c>
    </row>
    <row r="351" spans="60:60" x14ac:dyDescent="0.35">
      <c r="BH351" t="s">
        <v>21</v>
      </c>
    </row>
    <row r="353" spans="60:60" x14ac:dyDescent="0.35">
      <c r="BH353" t="s">
        <v>356</v>
      </c>
    </row>
    <row r="354" spans="60:60" x14ac:dyDescent="0.35">
      <c r="BH354" t="s">
        <v>357</v>
      </c>
    </row>
    <row r="356" spans="60:60" x14ac:dyDescent="0.35">
      <c r="BH356" t="s">
        <v>356</v>
      </c>
    </row>
    <row r="357" spans="60:60" x14ac:dyDescent="0.35">
      <c r="BH357" t="s">
        <v>358</v>
      </c>
    </row>
    <row r="359" spans="60:60" x14ac:dyDescent="0.35">
      <c r="BH359" t="s">
        <v>359</v>
      </c>
    </row>
    <row r="361" spans="60:60" x14ac:dyDescent="0.35">
      <c r="BH361" t="s">
        <v>360</v>
      </c>
    </row>
    <row r="363" spans="60:60" x14ac:dyDescent="0.35">
      <c r="BH363" t="s">
        <v>361</v>
      </c>
    </row>
    <row r="365" spans="60:60" x14ac:dyDescent="0.35">
      <c r="BH365" t="s">
        <v>362</v>
      </c>
    </row>
    <row r="367" spans="60:60" x14ac:dyDescent="0.35">
      <c r="BH367" t="s">
        <v>363</v>
      </c>
    </row>
    <row r="369" spans="4:60" x14ac:dyDescent="0.35">
      <c r="BH369" t="s">
        <v>364</v>
      </c>
    </row>
    <row r="371" spans="4:60" x14ac:dyDescent="0.35">
      <c r="BH371" t="s">
        <v>365</v>
      </c>
    </row>
    <row r="373" spans="4:60" x14ac:dyDescent="0.35">
      <c r="BH373" t="s">
        <v>366</v>
      </c>
    </row>
    <row r="375" spans="4:60" x14ac:dyDescent="0.35">
      <c r="BH375" t="s">
        <v>367</v>
      </c>
    </row>
    <row r="377" spans="4:60" x14ac:dyDescent="0.35">
      <c r="D377">
        <v>1</v>
      </c>
      <c r="P377">
        <v>1</v>
      </c>
      <c r="V377">
        <v>1</v>
      </c>
      <c r="AB377">
        <v>1</v>
      </c>
      <c r="AI377">
        <v>1</v>
      </c>
      <c r="AM377">
        <v>21</v>
      </c>
      <c r="AP377">
        <v>1</v>
      </c>
      <c r="AU377">
        <v>1</v>
      </c>
      <c r="AZ377">
        <v>1</v>
      </c>
      <c r="BB377">
        <v>1</v>
      </c>
      <c r="BH377" t="s">
        <v>368</v>
      </c>
    </row>
    <row r="379" spans="4:60" x14ac:dyDescent="0.35">
      <c r="BH379" t="s">
        <v>2155</v>
      </c>
    </row>
    <row r="381" spans="4:60" x14ac:dyDescent="0.35">
      <c r="BH381" t="s">
        <v>369</v>
      </c>
    </row>
    <row r="383" spans="4:60" x14ac:dyDescent="0.35">
      <c r="BH383" t="s">
        <v>370</v>
      </c>
    </row>
    <row r="385" spans="60:60" x14ac:dyDescent="0.35">
      <c r="BH385" t="s">
        <v>371</v>
      </c>
    </row>
    <row r="387" spans="60:60" x14ac:dyDescent="0.35">
      <c r="BH387" t="s">
        <v>372</v>
      </c>
    </row>
    <row r="389" spans="60:60" x14ac:dyDescent="0.35">
      <c r="BH389" t="s">
        <v>373</v>
      </c>
    </row>
    <row r="391" spans="60:60" x14ac:dyDescent="0.35">
      <c r="BH391" t="s">
        <v>374</v>
      </c>
    </row>
    <row r="393" spans="60:60" x14ac:dyDescent="0.35">
      <c r="BH393" t="s">
        <v>375</v>
      </c>
    </row>
    <row r="394" spans="60:60" x14ac:dyDescent="0.35">
      <c r="BH394" t="s">
        <v>376</v>
      </c>
    </row>
    <row r="396" spans="60:60" x14ac:dyDescent="0.35">
      <c r="BH396" t="s">
        <v>377</v>
      </c>
    </row>
    <row r="398" spans="60:60" x14ac:dyDescent="0.35">
      <c r="BH398" t="s">
        <v>378</v>
      </c>
    </row>
    <row r="399" spans="60:60" x14ac:dyDescent="0.35">
      <c r="BH399" t="s">
        <v>145</v>
      </c>
    </row>
    <row r="400" spans="60:60" x14ac:dyDescent="0.35">
      <c r="BH400" t="s">
        <v>379</v>
      </c>
    </row>
    <row r="401" spans="60:60" x14ac:dyDescent="0.35">
      <c r="BH401" t="s">
        <v>380</v>
      </c>
    </row>
    <row r="403" spans="60:60" x14ac:dyDescent="0.35">
      <c r="BH403" t="s">
        <v>358</v>
      </c>
    </row>
    <row r="404" spans="60:60" x14ac:dyDescent="0.35">
      <c r="BH404" t="s">
        <v>381</v>
      </c>
    </row>
    <row r="406" spans="60:60" x14ac:dyDescent="0.35">
      <c r="BH406" t="s">
        <v>382</v>
      </c>
    </row>
    <row r="408" spans="60:60" x14ac:dyDescent="0.35">
      <c r="BH408" t="s">
        <v>383</v>
      </c>
    </row>
    <row r="410" spans="60:60" x14ac:dyDescent="0.35">
      <c r="BH410" t="s">
        <v>384</v>
      </c>
    </row>
    <row r="412" spans="60:60" x14ac:dyDescent="0.35">
      <c r="BH412" s="68" t="s">
        <v>385</v>
      </c>
    </row>
    <row r="414" spans="60:60" x14ac:dyDescent="0.35">
      <c r="BH414" t="s">
        <v>386</v>
      </c>
    </row>
    <row r="416" spans="60:60" x14ac:dyDescent="0.35">
      <c r="BH416" t="s">
        <v>387</v>
      </c>
    </row>
    <row r="417" spans="4:60" x14ac:dyDescent="0.35">
      <c r="BH417" t="s">
        <v>388</v>
      </c>
    </row>
    <row r="419" spans="4:60" x14ac:dyDescent="0.35">
      <c r="BH419" t="s">
        <v>389</v>
      </c>
    </row>
    <row r="421" spans="4:60" x14ac:dyDescent="0.35">
      <c r="BH421" t="s">
        <v>390</v>
      </c>
    </row>
    <row r="423" spans="4:60" x14ac:dyDescent="0.35">
      <c r="BH423" t="s">
        <v>391</v>
      </c>
    </row>
    <row r="425" spans="4:60" x14ac:dyDescent="0.35">
      <c r="D425">
        <v>1</v>
      </c>
      <c r="P425">
        <v>1</v>
      </c>
      <c r="U425">
        <v>1</v>
      </c>
      <c r="AB425">
        <v>1</v>
      </c>
      <c r="AK425">
        <v>1</v>
      </c>
      <c r="AM425">
        <v>62</v>
      </c>
      <c r="AR425">
        <v>1</v>
      </c>
      <c r="AT425">
        <v>1</v>
      </c>
      <c r="AZ425">
        <v>1</v>
      </c>
      <c r="BB425">
        <v>1</v>
      </c>
      <c r="BH425" t="s">
        <v>392</v>
      </c>
    </row>
    <row r="426" spans="4:60" x14ac:dyDescent="0.35">
      <c r="BH426" t="s">
        <v>393</v>
      </c>
    </row>
    <row r="427" spans="4:60" x14ac:dyDescent="0.35">
      <c r="BH427" t="s">
        <v>394</v>
      </c>
    </row>
    <row r="429" spans="4:60" x14ac:dyDescent="0.35">
      <c r="BH429" t="s">
        <v>395</v>
      </c>
    </row>
    <row r="431" spans="4:60" x14ac:dyDescent="0.35">
      <c r="BH431" s="68" t="s">
        <v>2156</v>
      </c>
    </row>
    <row r="432" spans="4:60" x14ac:dyDescent="0.35">
      <c r="BH432" t="s">
        <v>23</v>
      </c>
    </row>
    <row r="433" spans="60:60" x14ac:dyDescent="0.35">
      <c r="BH433" t="s">
        <v>396</v>
      </c>
    </row>
    <row r="434" spans="60:60" x14ac:dyDescent="0.35">
      <c r="BH434" t="s">
        <v>397</v>
      </c>
    </row>
    <row r="436" spans="60:60" x14ac:dyDescent="0.35">
      <c r="BH436" t="s">
        <v>398</v>
      </c>
    </row>
    <row r="437" spans="60:60" x14ac:dyDescent="0.35">
      <c r="BH437" t="s">
        <v>156</v>
      </c>
    </row>
    <row r="438" spans="60:60" x14ac:dyDescent="0.35">
      <c r="BH438" t="s">
        <v>399</v>
      </c>
    </row>
    <row r="440" spans="60:60" x14ac:dyDescent="0.35">
      <c r="BH440" t="s">
        <v>400</v>
      </c>
    </row>
    <row r="442" spans="60:60" x14ac:dyDescent="0.35">
      <c r="BH442" t="s">
        <v>401</v>
      </c>
    </row>
    <row r="444" spans="60:60" x14ac:dyDescent="0.35">
      <c r="BH444" t="s">
        <v>402</v>
      </c>
    </row>
    <row r="446" spans="60:60" x14ac:dyDescent="0.35">
      <c r="BH446" t="s">
        <v>403</v>
      </c>
    </row>
    <row r="448" spans="60:60" x14ac:dyDescent="0.35">
      <c r="BH448" t="s">
        <v>404</v>
      </c>
    </row>
    <row r="450" spans="4:60" x14ac:dyDescent="0.35">
      <c r="BF450">
        <v>1</v>
      </c>
      <c r="BH450" t="s">
        <v>405</v>
      </c>
    </row>
    <row r="451" spans="4:60" x14ac:dyDescent="0.35">
      <c r="BH451" t="s">
        <v>406</v>
      </c>
    </row>
    <row r="453" spans="4:60" x14ac:dyDescent="0.35">
      <c r="D453">
        <v>1</v>
      </c>
      <c r="S453">
        <v>1</v>
      </c>
      <c r="U453">
        <v>1</v>
      </c>
      <c r="AB453">
        <v>1</v>
      </c>
      <c r="AL453">
        <v>1</v>
      </c>
      <c r="AM453">
        <v>86</v>
      </c>
      <c r="AQ453">
        <v>1</v>
      </c>
      <c r="AU453">
        <v>1</v>
      </c>
      <c r="AZ453">
        <v>1</v>
      </c>
      <c r="BC453">
        <v>1</v>
      </c>
      <c r="BH453" t="s">
        <v>2157</v>
      </c>
    </row>
    <row r="455" spans="4:60" x14ac:dyDescent="0.35">
      <c r="BH455" t="s">
        <v>407</v>
      </c>
    </row>
    <row r="456" spans="4:60" x14ac:dyDescent="0.35">
      <c r="BH456" t="s">
        <v>408</v>
      </c>
    </row>
    <row r="457" spans="4:60" x14ac:dyDescent="0.35">
      <c r="BH457" t="s">
        <v>409</v>
      </c>
    </row>
    <row r="458" spans="4:60" x14ac:dyDescent="0.35">
      <c r="BH458" t="s">
        <v>410</v>
      </c>
    </row>
    <row r="460" spans="4:60" x14ac:dyDescent="0.35">
      <c r="BH460" t="s">
        <v>411</v>
      </c>
    </row>
    <row r="462" spans="4:60" x14ac:dyDescent="0.35">
      <c r="BH462" t="s">
        <v>412</v>
      </c>
    </row>
    <row r="463" spans="4:60" x14ac:dyDescent="0.35">
      <c r="BH463" t="s">
        <v>150</v>
      </c>
    </row>
    <row r="464" spans="4:60" x14ac:dyDescent="0.35">
      <c r="BH464" t="s">
        <v>2158</v>
      </c>
    </row>
    <row r="465" spans="60:60" x14ac:dyDescent="0.35">
      <c r="BH465" t="s">
        <v>413</v>
      </c>
    </row>
    <row r="467" spans="60:60" x14ac:dyDescent="0.35">
      <c r="BH467" t="s">
        <v>414</v>
      </c>
    </row>
    <row r="468" spans="60:60" x14ac:dyDescent="0.35">
      <c r="BH468" t="s">
        <v>121</v>
      </c>
    </row>
    <row r="469" spans="60:60" x14ac:dyDescent="0.35">
      <c r="BH469" t="s">
        <v>415</v>
      </c>
    </row>
    <row r="471" spans="60:60" x14ac:dyDescent="0.35">
      <c r="BH471" t="s">
        <v>416</v>
      </c>
    </row>
    <row r="472" spans="60:60" x14ac:dyDescent="0.35">
      <c r="BH472" t="s">
        <v>119</v>
      </c>
    </row>
    <row r="473" spans="60:60" x14ac:dyDescent="0.35">
      <c r="BH473" t="s">
        <v>417</v>
      </c>
    </row>
    <row r="475" spans="60:60" x14ac:dyDescent="0.35">
      <c r="BH475" t="s">
        <v>274</v>
      </c>
    </row>
    <row r="477" spans="60:60" x14ac:dyDescent="0.35">
      <c r="BH477" t="s">
        <v>418</v>
      </c>
    </row>
    <row r="479" spans="60:60" x14ac:dyDescent="0.35">
      <c r="BH479" t="s">
        <v>419</v>
      </c>
    </row>
    <row r="481" spans="60:60" x14ac:dyDescent="0.35">
      <c r="BH481" t="s">
        <v>420</v>
      </c>
    </row>
    <row r="483" spans="60:60" x14ac:dyDescent="0.35">
      <c r="BH483" t="s">
        <v>421</v>
      </c>
    </row>
    <row r="484" spans="60:60" x14ac:dyDescent="0.35">
      <c r="BH484" t="s">
        <v>121</v>
      </c>
    </row>
    <row r="485" spans="60:60" x14ac:dyDescent="0.35">
      <c r="BH485" t="s">
        <v>422</v>
      </c>
    </row>
    <row r="487" spans="60:60" x14ac:dyDescent="0.35">
      <c r="BH487" t="s">
        <v>423</v>
      </c>
    </row>
    <row r="489" spans="60:60" x14ac:dyDescent="0.35">
      <c r="BH489" t="s">
        <v>424</v>
      </c>
    </row>
    <row r="491" spans="60:60" x14ac:dyDescent="0.35">
      <c r="BH491" t="s">
        <v>425</v>
      </c>
    </row>
    <row r="493" spans="60:60" x14ac:dyDescent="0.35">
      <c r="BH493" t="s">
        <v>15</v>
      </c>
    </row>
    <row r="494" spans="60:60" x14ac:dyDescent="0.35">
      <c r="BH494" t="s">
        <v>426</v>
      </c>
    </row>
    <row r="495" spans="60:60" x14ac:dyDescent="0.35">
      <c r="BH495" t="s">
        <v>427</v>
      </c>
    </row>
    <row r="497" spans="4:60" x14ac:dyDescent="0.35">
      <c r="BH497" t="s">
        <v>428</v>
      </c>
    </row>
    <row r="499" spans="4:60" x14ac:dyDescent="0.35">
      <c r="BH499" t="s">
        <v>429</v>
      </c>
    </row>
    <row r="501" spans="4:60" x14ac:dyDescent="0.35">
      <c r="BH501" t="s">
        <v>430</v>
      </c>
    </row>
    <row r="503" spans="4:60" x14ac:dyDescent="0.35">
      <c r="BH503" t="s">
        <v>431</v>
      </c>
    </row>
    <row r="505" spans="4:60" x14ac:dyDescent="0.35">
      <c r="D505">
        <v>1</v>
      </c>
      <c r="Q505">
        <v>1</v>
      </c>
      <c r="X505">
        <v>1</v>
      </c>
      <c r="AA505">
        <v>1</v>
      </c>
      <c r="AJ505">
        <v>1</v>
      </c>
      <c r="AM505">
        <v>48</v>
      </c>
      <c r="AP505">
        <v>1</v>
      </c>
      <c r="AU505">
        <v>1</v>
      </c>
      <c r="AZ505">
        <v>1</v>
      </c>
      <c r="BB505">
        <v>1</v>
      </c>
      <c r="BH505" t="s">
        <v>432</v>
      </c>
    </row>
    <row r="507" spans="4:60" x14ac:dyDescent="0.35">
      <c r="BH507" t="s">
        <v>433</v>
      </c>
    </row>
    <row r="508" spans="4:60" x14ac:dyDescent="0.35">
      <c r="BH508" t="s">
        <v>434</v>
      </c>
    </row>
    <row r="509" spans="4:60" x14ac:dyDescent="0.35">
      <c r="BH509" t="s">
        <v>16</v>
      </c>
    </row>
    <row r="510" spans="4:60" x14ac:dyDescent="0.35">
      <c r="BH510" t="s">
        <v>435</v>
      </c>
    </row>
    <row r="511" spans="4:60" x14ac:dyDescent="0.35">
      <c r="BH511" t="s">
        <v>436</v>
      </c>
    </row>
    <row r="512" spans="4:60" x14ac:dyDescent="0.35">
      <c r="BH512" t="s">
        <v>437</v>
      </c>
    </row>
    <row r="513" spans="60:60" x14ac:dyDescent="0.35">
      <c r="BH513" t="s">
        <v>438</v>
      </c>
    </row>
    <row r="514" spans="60:60" x14ac:dyDescent="0.35">
      <c r="BH514" t="s">
        <v>439</v>
      </c>
    </row>
    <row r="516" spans="60:60" x14ac:dyDescent="0.35">
      <c r="BH516" t="s">
        <v>440</v>
      </c>
    </row>
    <row r="517" spans="60:60" x14ac:dyDescent="0.35">
      <c r="BH517" t="s">
        <v>441</v>
      </c>
    </row>
    <row r="518" spans="60:60" x14ac:dyDescent="0.35">
      <c r="BH518" t="s">
        <v>442</v>
      </c>
    </row>
    <row r="520" spans="60:60" x14ac:dyDescent="0.35">
      <c r="BH520" t="s">
        <v>142</v>
      </c>
    </row>
    <row r="522" spans="60:60" x14ac:dyDescent="0.35">
      <c r="BH522" t="s">
        <v>443</v>
      </c>
    </row>
    <row r="524" spans="60:60" x14ac:dyDescent="0.35">
      <c r="BH524" t="s">
        <v>444</v>
      </c>
    </row>
    <row r="526" spans="60:60" x14ac:dyDescent="0.35">
      <c r="BH526" t="s">
        <v>445</v>
      </c>
    </row>
    <row r="527" spans="60:60" x14ac:dyDescent="0.35">
      <c r="BH527" t="s">
        <v>2225</v>
      </c>
    </row>
    <row r="529" spans="60:60" x14ac:dyDescent="0.35">
      <c r="BH529" t="s">
        <v>446</v>
      </c>
    </row>
    <row r="531" spans="60:60" x14ac:dyDescent="0.35">
      <c r="BH531" t="s">
        <v>447</v>
      </c>
    </row>
    <row r="533" spans="60:60" x14ac:dyDescent="0.35">
      <c r="BH533" t="s">
        <v>448</v>
      </c>
    </row>
    <row r="535" spans="60:60" x14ac:dyDescent="0.35">
      <c r="BH535" t="s">
        <v>449</v>
      </c>
    </row>
    <row r="536" spans="60:60" x14ac:dyDescent="0.35">
      <c r="BH536" t="s">
        <v>450</v>
      </c>
    </row>
    <row r="538" spans="60:60" x14ac:dyDescent="0.35">
      <c r="BH538" t="s">
        <v>451</v>
      </c>
    </row>
    <row r="540" spans="60:60" x14ac:dyDescent="0.35">
      <c r="BH540" t="s">
        <v>452</v>
      </c>
    </row>
    <row r="542" spans="60:60" x14ac:dyDescent="0.35">
      <c r="BH542" t="s">
        <v>453</v>
      </c>
    </row>
    <row r="544" spans="60:60" x14ac:dyDescent="0.35">
      <c r="BH544" t="s">
        <v>454</v>
      </c>
    </row>
    <row r="546" spans="60:60" x14ac:dyDescent="0.35">
      <c r="BH546" t="s">
        <v>455</v>
      </c>
    </row>
    <row r="548" spans="60:60" x14ac:dyDescent="0.35">
      <c r="BH548" t="s">
        <v>456</v>
      </c>
    </row>
    <row r="550" spans="60:60" x14ac:dyDescent="0.35">
      <c r="BH550" t="s">
        <v>457</v>
      </c>
    </row>
    <row r="552" spans="60:60" x14ac:dyDescent="0.35">
      <c r="BH552" t="s">
        <v>458</v>
      </c>
    </row>
    <row r="553" spans="60:60" x14ac:dyDescent="0.35">
      <c r="BH553" t="s">
        <v>438</v>
      </c>
    </row>
    <row r="555" spans="60:60" x14ac:dyDescent="0.35">
      <c r="BH555" t="s">
        <v>459</v>
      </c>
    </row>
    <row r="557" spans="60:60" x14ac:dyDescent="0.35">
      <c r="BH557" t="s">
        <v>460</v>
      </c>
    </row>
    <row r="559" spans="60:60" x14ac:dyDescent="0.35">
      <c r="BH559" t="s">
        <v>461</v>
      </c>
    </row>
    <row r="560" spans="60:60" x14ac:dyDescent="0.35">
      <c r="BH560" t="s">
        <v>462</v>
      </c>
    </row>
    <row r="562" spans="4:60" x14ac:dyDescent="0.35">
      <c r="BH562" t="s">
        <v>463</v>
      </c>
    </row>
    <row r="563" spans="4:60" x14ac:dyDescent="0.35">
      <c r="BH563" t="s">
        <v>19</v>
      </c>
    </row>
    <row r="565" spans="4:60" x14ac:dyDescent="0.35">
      <c r="BH565" t="s">
        <v>464</v>
      </c>
    </row>
    <row r="567" spans="4:60" x14ac:dyDescent="0.35">
      <c r="BH567" t="s">
        <v>465</v>
      </c>
    </row>
    <row r="568" spans="4:60" x14ac:dyDescent="0.35">
      <c r="BH568" t="s">
        <v>466</v>
      </c>
    </row>
    <row r="570" spans="4:60" x14ac:dyDescent="0.35">
      <c r="D570">
        <v>1</v>
      </c>
      <c r="Q570">
        <v>1</v>
      </c>
      <c r="X570">
        <v>1</v>
      </c>
      <c r="AA570">
        <v>1</v>
      </c>
      <c r="AK570">
        <v>1</v>
      </c>
      <c r="AM570">
        <v>55</v>
      </c>
      <c r="AP570">
        <v>1</v>
      </c>
      <c r="AU570">
        <v>1</v>
      </c>
      <c r="AZ570">
        <v>1</v>
      </c>
      <c r="BB570">
        <v>1</v>
      </c>
      <c r="BH570" t="s">
        <v>467</v>
      </c>
    </row>
    <row r="571" spans="4:60" x14ac:dyDescent="0.35">
      <c r="BH571" t="s">
        <v>468</v>
      </c>
    </row>
    <row r="573" spans="4:60" x14ac:dyDescent="0.35">
      <c r="BH573" t="s">
        <v>469</v>
      </c>
    </row>
    <row r="574" spans="4:60" x14ac:dyDescent="0.35">
      <c r="BH574" t="s">
        <v>470</v>
      </c>
    </row>
    <row r="576" spans="4:60" x14ac:dyDescent="0.35">
      <c r="BH576" t="s">
        <v>471</v>
      </c>
    </row>
    <row r="578" spans="60:60" x14ac:dyDescent="0.35">
      <c r="BH578" t="s">
        <v>472</v>
      </c>
    </row>
    <row r="580" spans="60:60" x14ac:dyDescent="0.35">
      <c r="BH580" t="s">
        <v>473</v>
      </c>
    </row>
    <row r="582" spans="60:60" x14ac:dyDescent="0.35">
      <c r="BH582" t="s">
        <v>474</v>
      </c>
    </row>
    <row r="584" spans="60:60" x14ac:dyDescent="0.35">
      <c r="BH584" t="s">
        <v>475</v>
      </c>
    </row>
    <row r="586" spans="60:60" x14ac:dyDescent="0.35">
      <c r="BH586" t="s">
        <v>476</v>
      </c>
    </row>
    <row r="588" spans="60:60" x14ac:dyDescent="0.35">
      <c r="BH588" t="s">
        <v>477</v>
      </c>
    </row>
    <row r="590" spans="60:60" x14ac:dyDescent="0.35">
      <c r="BH590" t="s">
        <v>478</v>
      </c>
    </row>
    <row r="592" spans="60:60" x14ac:dyDescent="0.35">
      <c r="BH592" t="s">
        <v>479</v>
      </c>
    </row>
    <row r="593" spans="60:60" x14ac:dyDescent="0.35">
      <c r="BH593" t="s">
        <v>480</v>
      </c>
    </row>
    <row r="595" spans="60:60" x14ac:dyDescent="0.35">
      <c r="BH595" t="s">
        <v>481</v>
      </c>
    </row>
    <row r="597" spans="60:60" x14ac:dyDescent="0.35">
      <c r="BH597" t="s">
        <v>482</v>
      </c>
    </row>
    <row r="598" spans="60:60" x14ac:dyDescent="0.35">
      <c r="BH598" t="s">
        <v>150</v>
      </c>
    </row>
    <row r="599" spans="60:60" x14ac:dyDescent="0.35">
      <c r="BH599" t="s">
        <v>483</v>
      </c>
    </row>
    <row r="600" spans="60:60" x14ac:dyDescent="0.35">
      <c r="BH600" t="s">
        <v>484</v>
      </c>
    </row>
    <row r="601" spans="60:60" x14ac:dyDescent="0.35">
      <c r="BH601" t="s">
        <v>485</v>
      </c>
    </row>
    <row r="603" spans="60:60" x14ac:dyDescent="0.35">
      <c r="BH603" t="s">
        <v>486</v>
      </c>
    </row>
    <row r="605" spans="60:60" x14ac:dyDescent="0.35">
      <c r="BH605" t="s">
        <v>487</v>
      </c>
    </row>
    <row r="606" spans="60:60" x14ac:dyDescent="0.35">
      <c r="BH606" t="s">
        <v>488</v>
      </c>
    </row>
    <row r="608" spans="60:60" x14ac:dyDescent="0.35">
      <c r="BH608" t="s">
        <v>489</v>
      </c>
    </row>
    <row r="610" spans="60:60" x14ac:dyDescent="0.35">
      <c r="BH610" t="s">
        <v>490</v>
      </c>
    </row>
    <row r="612" spans="60:60" x14ac:dyDescent="0.35">
      <c r="BH612" t="s">
        <v>491</v>
      </c>
    </row>
    <row r="613" spans="60:60" x14ac:dyDescent="0.35">
      <c r="BH613" t="s">
        <v>492</v>
      </c>
    </row>
    <row r="615" spans="60:60" x14ac:dyDescent="0.35">
      <c r="BH615" t="s">
        <v>493</v>
      </c>
    </row>
    <row r="617" spans="60:60" x14ac:dyDescent="0.35">
      <c r="BH617" t="s">
        <v>494</v>
      </c>
    </row>
    <row r="619" spans="60:60" x14ac:dyDescent="0.35">
      <c r="BH619" t="s">
        <v>495</v>
      </c>
    </row>
    <row r="621" spans="60:60" x14ac:dyDescent="0.35">
      <c r="BH621" t="s">
        <v>496</v>
      </c>
    </row>
    <row r="623" spans="60:60" x14ac:dyDescent="0.35">
      <c r="BH623" t="s">
        <v>497</v>
      </c>
    </row>
    <row r="625" spans="58:60" x14ac:dyDescent="0.35">
      <c r="BH625" t="s">
        <v>498</v>
      </c>
    </row>
    <row r="626" spans="58:60" x14ac:dyDescent="0.35">
      <c r="BH626" t="s">
        <v>499</v>
      </c>
    </row>
    <row r="627" spans="58:60" x14ac:dyDescent="0.35">
      <c r="BH627" t="s">
        <v>500</v>
      </c>
    </row>
    <row r="629" spans="58:60" x14ac:dyDescent="0.35">
      <c r="BH629" t="s">
        <v>501</v>
      </c>
    </row>
    <row r="631" spans="58:60" x14ac:dyDescent="0.35">
      <c r="BH631" t="s">
        <v>502</v>
      </c>
    </row>
    <row r="633" spans="58:60" x14ac:dyDescent="0.35">
      <c r="BH633" t="s">
        <v>503</v>
      </c>
    </row>
    <row r="635" spans="58:60" x14ac:dyDescent="0.35">
      <c r="BH635" t="s">
        <v>504</v>
      </c>
    </row>
    <row r="637" spans="58:60" x14ac:dyDescent="0.35">
      <c r="BH637" t="s">
        <v>505</v>
      </c>
    </row>
    <row r="639" spans="58:60" x14ac:dyDescent="0.35">
      <c r="BF639">
        <v>1</v>
      </c>
      <c r="BH639" t="s">
        <v>506</v>
      </c>
    </row>
    <row r="640" spans="58:60" x14ac:dyDescent="0.35">
      <c r="BH640" t="s">
        <v>507</v>
      </c>
    </row>
    <row r="642" spans="60:60" x14ac:dyDescent="0.35">
      <c r="BH642" t="s">
        <v>358</v>
      </c>
    </row>
    <row r="643" spans="60:60" x14ac:dyDescent="0.35">
      <c r="BH643" t="s">
        <v>508</v>
      </c>
    </row>
    <row r="645" spans="60:60" x14ac:dyDescent="0.35">
      <c r="BH645" t="s">
        <v>509</v>
      </c>
    </row>
    <row r="647" spans="60:60" x14ac:dyDescent="0.35">
      <c r="BH647" t="s">
        <v>510</v>
      </c>
    </row>
    <row r="649" spans="60:60" x14ac:dyDescent="0.35">
      <c r="BH649" t="s">
        <v>511</v>
      </c>
    </row>
    <row r="650" spans="60:60" x14ac:dyDescent="0.35">
      <c r="BH650" t="s">
        <v>512</v>
      </c>
    </row>
    <row r="652" spans="60:60" x14ac:dyDescent="0.35">
      <c r="BH652" t="s">
        <v>513</v>
      </c>
    </row>
    <row r="653" spans="60:60" x14ac:dyDescent="0.35">
      <c r="BH653" t="s">
        <v>514</v>
      </c>
    </row>
    <row r="654" spans="60:60" x14ac:dyDescent="0.35">
      <c r="BH654" t="s">
        <v>515</v>
      </c>
    </row>
    <row r="655" spans="60:60" x14ac:dyDescent="0.35">
      <c r="BH655" t="s">
        <v>516</v>
      </c>
    </row>
    <row r="657" spans="60:60" x14ac:dyDescent="0.35">
      <c r="BH657" t="s">
        <v>517</v>
      </c>
    </row>
    <row r="659" spans="60:60" x14ac:dyDescent="0.35">
      <c r="BH659" t="s">
        <v>518</v>
      </c>
    </row>
    <row r="660" spans="60:60" x14ac:dyDescent="0.35">
      <c r="BH660" t="s">
        <v>519</v>
      </c>
    </row>
    <row r="662" spans="60:60" x14ac:dyDescent="0.35">
      <c r="BH662" t="s">
        <v>520</v>
      </c>
    </row>
    <row r="664" spans="60:60" x14ac:dyDescent="0.35">
      <c r="BH664" t="s">
        <v>521</v>
      </c>
    </row>
    <row r="666" spans="60:60" x14ac:dyDescent="0.35">
      <c r="BH666" t="s">
        <v>522</v>
      </c>
    </row>
    <row r="668" spans="60:60" x14ac:dyDescent="0.35">
      <c r="BH668" t="s">
        <v>523</v>
      </c>
    </row>
    <row r="670" spans="60:60" x14ac:dyDescent="0.35">
      <c r="BH670" t="s">
        <v>524</v>
      </c>
    </row>
    <row r="671" spans="60:60" x14ac:dyDescent="0.35">
      <c r="BH671" t="s">
        <v>18</v>
      </c>
    </row>
    <row r="672" spans="60:60" x14ac:dyDescent="0.35">
      <c r="BH672" t="s">
        <v>525</v>
      </c>
    </row>
    <row r="673" spans="60:60" x14ac:dyDescent="0.35">
      <c r="BH673" t="s">
        <v>526</v>
      </c>
    </row>
    <row r="674" spans="60:60" x14ac:dyDescent="0.35">
      <c r="BH674" t="s">
        <v>527</v>
      </c>
    </row>
    <row r="675" spans="60:60" x14ac:dyDescent="0.35">
      <c r="BH675" t="s">
        <v>528</v>
      </c>
    </row>
    <row r="676" spans="60:60" x14ac:dyDescent="0.35">
      <c r="BH676" t="s">
        <v>529</v>
      </c>
    </row>
    <row r="677" spans="60:60" x14ac:dyDescent="0.35">
      <c r="BH677" t="s">
        <v>530</v>
      </c>
    </row>
    <row r="678" spans="60:60" x14ac:dyDescent="0.35">
      <c r="BH678" t="s">
        <v>147</v>
      </c>
    </row>
    <row r="679" spans="60:60" x14ac:dyDescent="0.35">
      <c r="BH679" t="s">
        <v>531</v>
      </c>
    </row>
    <row r="681" spans="60:60" x14ac:dyDescent="0.35">
      <c r="BH681" t="s">
        <v>532</v>
      </c>
    </row>
    <row r="683" spans="60:60" x14ac:dyDescent="0.35">
      <c r="BH683" t="s">
        <v>533</v>
      </c>
    </row>
    <row r="685" spans="60:60" x14ac:dyDescent="0.35">
      <c r="BH685" t="s">
        <v>534</v>
      </c>
    </row>
    <row r="687" spans="60:60" x14ac:dyDescent="0.35">
      <c r="BH687" t="s">
        <v>535</v>
      </c>
    </row>
    <row r="689" spans="58:60" x14ac:dyDescent="0.35">
      <c r="BH689" t="s">
        <v>536</v>
      </c>
    </row>
    <row r="691" spans="58:60" x14ac:dyDescent="0.35">
      <c r="BF691">
        <v>1</v>
      </c>
      <c r="BH691" t="s">
        <v>537</v>
      </c>
    </row>
    <row r="692" spans="58:60" x14ac:dyDescent="0.35">
      <c r="BH692" t="s">
        <v>538</v>
      </c>
    </row>
    <row r="693" spans="58:60" x14ac:dyDescent="0.35">
      <c r="BH693" t="s">
        <v>539</v>
      </c>
    </row>
    <row r="695" spans="58:60" x14ac:dyDescent="0.35">
      <c r="BH695" t="s">
        <v>540</v>
      </c>
    </row>
    <row r="697" spans="58:60" x14ac:dyDescent="0.35">
      <c r="BH697" t="s">
        <v>541</v>
      </c>
    </row>
    <row r="699" spans="58:60" x14ac:dyDescent="0.35">
      <c r="BH699" t="s">
        <v>542</v>
      </c>
    </row>
    <row r="701" spans="58:60" x14ac:dyDescent="0.35">
      <c r="BH701" t="s">
        <v>2213</v>
      </c>
    </row>
    <row r="703" spans="58:60" x14ac:dyDescent="0.35">
      <c r="BH703" t="s">
        <v>543</v>
      </c>
    </row>
    <row r="705" spans="60:60" x14ac:dyDescent="0.35">
      <c r="BH705" t="s">
        <v>544</v>
      </c>
    </row>
    <row r="707" spans="60:60" x14ac:dyDescent="0.35">
      <c r="BH707" t="s">
        <v>545</v>
      </c>
    </row>
    <row r="709" spans="60:60" x14ac:dyDescent="0.35">
      <c r="BH709" t="s">
        <v>2214</v>
      </c>
    </row>
    <row r="711" spans="60:60" x14ac:dyDescent="0.35">
      <c r="BH711" t="s">
        <v>546</v>
      </c>
    </row>
    <row r="713" spans="60:60" x14ac:dyDescent="0.35">
      <c r="BH713" t="s">
        <v>547</v>
      </c>
    </row>
    <row r="714" spans="60:60" x14ac:dyDescent="0.35">
      <c r="BH714" t="s">
        <v>547</v>
      </c>
    </row>
    <row r="715" spans="60:60" x14ac:dyDescent="0.35">
      <c r="BH715" t="s">
        <v>548</v>
      </c>
    </row>
    <row r="717" spans="60:60" x14ac:dyDescent="0.35">
      <c r="BH717" t="s">
        <v>549</v>
      </c>
    </row>
    <row r="719" spans="60:60" x14ac:dyDescent="0.35">
      <c r="BH719" t="s">
        <v>2226</v>
      </c>
    </row>
    <row r="721" spans="4:60" x14ac:dyDescent="0.35">
      <c r="BH721" t="s">
        <v>550</v>
      </c>
    </row>
    <row r="723" spans="4:60" x14ac:dyDescent="0.35">
      <c r="BH723" t="s">
        <v>551</v>
      </c>
    </row>
    <row r="725" spans="4:60" x14ac:dyDescent="0.35">
      <c r="BH725" t="s">
        <v>552</v>
      </c>
    </row>
    <row r="727" spans="4:60" x14ac:dyDescent="0.35">
      <c r="D727">
        <v>1</v>
      </c>
      <c r="P727">
        <v>1</v>
      </c>
      <c r="V727">
        <v>1</v>
      </c>
      <c r="AF727">
        <v>1</v>
      </c>
      <c r="AN727">
        <v>1</v>
      </c>
      <c r="AP727">
        <v>1</v>
      </c>
      <c r="AV727">
        <v>1</v>
      </c>
      <c r="AZ727">
        <v>1</v>
      </c>
      <c r="BB727">
        <v>1</v>
      </c>
      <c r="BH727" t="s">
        <v>553</v>
      </c>
    </row>
    <row r="728" spans="4:60" x14ac:dyDescent="0.35">
      <c r="BH728" t="s">
        <v>554</v>
      </c>
    </row>
    <row r="729" spans="4:60" x14ac:dyDescent="0.35">
      <c r="BH729" t="s">
        <v>555</v>
      </c>
    </row>
    <row r="731" spans="4:60" x14ac:dyDescent="0.35">
      <c r="BH731" t="s">
        <v>556</v>
      </c>
    </row>
    <row r="732" spans="4:60" x14ac:dyDescent="0.35">
      <c r="BH732" t="s">
        <v>557</v>
      </c>
    </row>
    <row r="734" spans="4:60" x14ac:dyDescent="0.35">
      <c r="BH734" t="s">
        <v>558</v>
      </c>
    </row>
    <row r="735" spans="4:60" x14ac:dyDescent="0.35">
      <c r="BH735" t="s">
        <v>559</v>
      </c>
    </row>
    <row r="737" spans="60:60" x14ac:dyDescent="0.35">
      <c r="BH737" t="s">
        <v>560</v>
      </c>
    </row>
    <row r="738" spans="60:60" x14ac:dyDescent="0.35">
      <c r="BH738" t="s">
        <v>146</v>
      </c>
    </row>
    <row r="739" spans="60:60" x14ac:dyDescent="0.35">
      <c r="BH739" t="s">
        <v>561</v>
      </c>
    </row>
    <row r="740" spans="60:60" x14ac:dyDescent="0.35">
      <c r="BH740" t="s">
        <v>562</v>
      </c>
    </row>
    <row r="742" spans="60:60" x14ac:dyDescent="0.35">
      <c r="BH742" t="s">
        <v>2159</v>
      </c>
    </row>
    <row r="743" spans="60:60" x14ac:dyDescent="0.35">
      <c r="BH743" t="s">
        <v>563</v>
      </c>
    </row>
    <row r="745" spans="60:60" x14ac:dyDescent="0.35">
      <c r="BH745" t="s">
        <v>564</v>
      </c>
    </row>
    <row r="747" spans="60:60" x14ac:dyDescent="0.35">
      <c r="BH747" t="s">
        <v>565</v>
      </c>
    </row>
    <row r="749" spans="60:60" x14ac:dyDescent="0.35">
      <c r="BH749" t="s">
        <v>566</v>
      </c>
    </row>
    <row r="751" spans="60:60" x14ac:dyDescent="0.35">
      <c r="BH751" t="s">
        <v>567</v>
      </c>
    </row>
    <row r="753" spans="60:60" x14ac:dyDescent="0.35">
      <c r="BH753" t="s">
        <v>568</v>
      </c>
    </row>
    <row r="754" spans="60:60" x14ac:dyDescent="0.35">
      <c r="BH754" t="s">
        <v>18</v>
      </c>
    </row>
    <row r="755" spans="60:60" x14ac:dyDescent="0.35">
      <c r="BH755" t="s">
        <v>569</v>
      </c>
    </row>
    <row r="756" spans="60:60" x14ac:dyDescent="0.35">
      <c r="BH756" t="s">
        <v>570</v>
      </c>
    </row>
    <row r="758" spans="60:60" x14ac:dyDescent="0.35">
      <c r="BH758" t="s">
        <v>2192</v>
      </c>
    </row>
    <row r="760" spans="60:60" x14ac:dyDescent="0.35">
      <c r="BH760" t="s">
        <v>571</v>
      </c>
    </row>
    <row r="761" spans="60:60" x14ac:dyDescent="0.35">
      <c r="BH761" t="s">
        <v>119</v>
      </c>
    </row>
    <row r="762" spans="60:60" x14ac:dyDescent="0.35">
      <c r="BH762" t="s">
        <v>572</v>
      </c>
    </row>
    <row r="763" spans="60:60" x14ac:dyDescent="0.35">
      <c r="BH763" t="s">
        <v>573</v>
      </c>
    </row>
    <row r="765" spans="60:60" x14ac:dyDescent="0.35">
      <c r="BH765" t="s">
        <v>574</v>
      </c>
    </row>
    <row r="767" spans="60:60" x14ac:dyDescent="0.35">
      <c r="BH767" t="s">
        <v>575</v>
      </c>
    </row>
    <row r="769" spans="4:60" x14ac:dyDescent="0.35">
      <c r="D769">
        <v>1</v>
      </c>
      <c r="S769">
        <v>1</v>
      </c>
      <c r="U769">
        <v>1</v>
      </c>
      <c r="AF769">
        <v>1</v>
      </c>
      <c r="AN769">
        <v>1</v>
      </c>
      <c r="AR769">
        <v>1</v>
      </c>
      <c r="AV769">
        <v>1</v>
      </c>
      <c r="AZ769">
        <v>1</v>
      </c>
      <c r="BB769">
        <v>1</v>
      </c>
      <c r="BH769" t="s">
        <v>576</v>
      </c>
    </row>
    <row r="770" spans="4:60" x14ac:dyDescent="0.35">
      <c r="BH770" t="s">
        <v>577</v>
      </c>
    </row>
    <row r="772" spans="4:60" x14ac:dyDescent="0.35">
      <c r="BH772" t="s">
        <v>578</v>
      </c>
    </row>
    <row r="774" spans="4:60" x14ac:dyDescent="0.35">
      <c r="BH774" t="s">
        <v>579</v>
      </c>
    </row>
    <row r="776" spans="4:60" x14ac:dyDescent="0.35">
      <c r="BH776" t="s">
        <v>580</v>
      </c>
    </row>
    <row r="778" spans="4:60" x14ac:dyDescent="0.35">
      <c r="BH778" t="s">
        <v>581</v>
      </c>
    </row>
    <row r="780" spans="4:60" x14ac:dyDescent="0.35">
      <c r="D780">
        <v>1</v>
      </c>
      <c r="S780">
        <v>1</v>
      </c>
      <c r="V780">
        <v>1</v>
      </c>
      <c r="AF780">
        <v>1</v>
      </c>
      <c r="AK780">
        <v>1</v>
      </c>
      <c r="AM780">
        <v>56</v>
      </c>
      <c r="AP780">
        <v>1</v>
      </c>
      <c r="AV780">
        <v>1</v>
      </c>
      <c r="AZ780">
        <v>1</v>
      </c>
      <c r="BB780">
        <v>1</v>
      </c>
      <c r="BH780" t="s">
        <v>582</v>
      </c>
    </row>
    <row r="781" spans="4:60" x14ac:dyDescent="0.35">
      <c r="BH781" t="s">
        <v>583</v>
      </c>
    </row>
    <row r="783" spans="4:60" x14ac:dyDescent="0.35">
      <c r="BH783" t="s">
        <v>584</v>
      </c>
    </row>
    <row r="784" spans="4:60" x14ac:dyDescent="0.35">
      <c r="BH784" t="s">
        <v>585</v>
      </c>
    </row>
    <row r="785" spans="60:60" x14ac:dyDescent="0.35">
      <c r="BH785" t="s">
        <v>586</v>
      </c>
    </row>
    <row r="786" spans="60:60" x14ac:dyDescent="0.35">
      <c r="BH786" t="s">
        <v>587</v>
      </c>
    </row>
    <row r="788" spans="60:60" x14ac:dyDescent="0.35">
      <c r="BH788" t="s">
        <v>588</v>
      </c>
    </row>
    <row r="790" spans="60:60" x14ac:dyDescent="0.35">
      <c r="BH790" t="s">
        <v>589</v>
      </c>
    </row>
    <row r="792" spans="60:60" x14ac:dyDescent="0.35">
      <c r="BH792" t="s">
        <v>590</v>
      </c>
    </row>
    <row r="794" spans="60:60" x14ac:dyDescent="0.35">
      <c r="BH794" t="s">
        <v>591</v>
      </c>
    </row>
    <row r="796" spans="60:60" x14ac:dyDescent="0.35">
      <c r="BH796" t="s">
        <v>592</v>
      </c>
    </row>
    <row r="798" spans="60:60" x14ac:dyDescent="0.35">
      <c r="BH798" t="s">
        <v>593</v>
      </c>
    </row>
    <row r="800" spans="60:60" x14ac:dyDescent="0.35">
      <c r="BH800" t="s">
        <v>594</v>
      </c>
    </row>
    <row r="801" spans="4:60" x14ac:dyDescent="0.35">
      <c r="BH801" t="s">
        <v>595</v>
      </c>
    </row>
    <row r="803" spans="4:60" x14ac:dyDescent="0.35">
      <c r="D803">
        <v>1</v>
      </c>
      <c r="S803">
        <v>1</v>
      </c>
      <c r="W803">
        <v>1</v>
      </c>
      <c r="AF803">
        <v>1</v>
      </c>
      <c r="AN803">
        <v>1</v>
      </c>
      <c r="AP803">
        <v>1</v>
      </c>
      <c r="AV803">
        <v>1</v>
      </c>
      <c r="AZ803">
        <v>1</v>
      </c>
      <c r="BB803">
        <v>1</v>
      </c>
      <c r="BH803" t="s">
        <v>596</v>
      </c>
    </row>
    <row r="804" spans="4:60" x14ac:dyDescent="0.35">
      <c r="BH804" t="s">
        <v>597</v>
      </c>
    </row>
    <row r="806" spans="4:60" x14ac:dyDescent="0.35">
      <c r="BH806" t="s">
        <v>598</v>
      </c>
    </row>
    <row r="808" spans="4:60" x14ac:dyDescent="0.35">
      <c r="BH808" t="s">
        <v>599</v>
      </c>
    </row>
    <row r="809" spans="4:60" x14ac:dyDescent="0.35">
      <c r="BH809" t="s">
        <v>600</v>
      </c>
    </row>
    <row r="811" spans="4:60" x14ac:dyDescent="0.35">
      <c r="BH811" t="s">
        <v>601</v>
      </c>
    </row>
    <row r="813" spans="4:60" x14ac:dyDescent="0.35">
      <c r="BH813" t="s">
        <v>602</v>
      </c>
    </row>
    <row r="815" spans="4:60" x14ac:dyDescent="0.35">
      <c r="BH815" t="s">
        <v>603</v>
      </c>
    </row>
    <row r="817" spans="58:60" x14ac:dyDescent="0.35">
      <c r="BH817" t="s">
        <v>604</v>
      </c>
    </row>
    <row r="819" spans="58:60" x14ac:dyDescent="0.35">
      <c r="BF819">
        <v>1</v>
      </c>
      <c r="BH819" t="s">
        <v>605</v>
      </c>
    </row>
    <row r="820" spans="58:60" x14ac:dyDescent="0.35">
      <c r="BH820" t="s">
        <v>606</v>
      </c>
    </row>
    <row r="821" spans="58:60" x14ac:dyDescent="0.35">
      <c r="BH821" t="s">
        <v>607</v>
      </c>
    </row>
    <row r="823" spans="58:60" x14ac:dyDescent="0.35">
      <c r="BH823" t="s">
        <v>608</v>
      </c>
    </row>
    <row r="824" spans="58:60" x14ac:dyDescent="0.35">
      <c r="BH824" t="s">
        <v>609</v>
      </c>
    </row>
    <row r="826" spans="58:60" x14ac:dyDescent="0.35">
      <c r="BH826" t="s">
        <v>610</v>
      </c>
    </row>
    <row r="828" spans="58:60" x14ac:dyDescent="0.35">
      <c r="BH828" t="s">
        <v>611</v>
      </c>
    </row>
    <row r="830" spans="58:60" x14ac:dyDescent="0.35">
      <c r="BH830" t="s">
        <v>612</v>
      </c>
    </row>
    <row r="832" spans="58:60" x14ac:dyDescent="0.35">
      <c r="BH832" t="s">
        <v>613</v>
      </c>
    </row>
    <row r="834" spans="5:72" x14ac:dyDescent="0.35">
      <c r="BH834" s="70" t="s">
        <v>614</v>
      </c>
      <c r="BI834" s="70"/>
      <c r="BJ834" s="70"/>
      <c r="BK834" s="70"/>
      <c r="BL834" s="70"/>
      <c r="BM834" s="70"/>
      <c r="BN834" s="70"/>
      <c r="BO834" s="70"/>
      <c r="BP834" s="70"/>
      <c r="BQ834" s="70"/>
      <c r="BR834" s="70"/>
      <c r="BS834" s="70"/>
      <c r="BT834" s="70"/>
    </row>
    <row r="835" spans="5:72" x14ac:dyDescent="0.35">
      <c r="BH835" s="70"/>
      <c r="BI835" s="70"/>
      <c r="BJ835" s="70"/>
      <c r="BK835" s="70"/>
      <c r="BL835" s="70"/>
      <c r="BM835" s="70"/>
      <c r="BN835" s="70"/>
      <c r="BO835" s="70"/>
      <c r="BP835" s="70"/>
      <c r="BQ835" s="70"/>
      <c r="BR835" s="70"/>
      <c r="BS835" s="70"/>
      <c r="BT835" s="70"/>
    </row>
    <row r="836" spans="5:72" x14ac:dyDescent="0.35">
      <c r="BH836" s="70" t="s">
        <v>615</v>
      </c>
      <c r="BI836" s="70"/>
      <c r="BJ836" s="70"/>
      <c r="BK836" s="70"/>
      <c r="BL836" s="70"/>
      <c r="BM836" s="70"/>
      <c r="BN836" s="70"/>
      <c r="BO836" s="70"/>
      <c r="BP836" s="70"/>
      <c r="BQ836" s="70"/>
      <c r="BR836" s="70"/>
      <c r="BS836" s="70"/>
      <c r="BT836" s="70"/>
    </row>
    <row r="838" spans="5:72" x14ac:dyDescent="0.35">
      <c r="E838">
        <v>1</v>
      </c>
      <c r="S838">
        <v>1</v>
      </c>
      <c r="W838">
        <v>1</v>
      </c>
      <c r="AF838">
        <v>1</v>
      </c>
      <c r="AL838">
        <v>1</v>
      </c>
      <c r="AM838">
        <v>77</v>
      </c>
      <c r="AP838">
        <v>1</v>
      </c>
      <c r="AV838">
        <v>1</v>
      </c>
      <c r="AZ838">
        <v>1</v>
      </c>
      <c r="BC838">
        <v>1</v>
      </c>
      <c r="BH838" t="s">
        <v>616</v>
      </c>
    </row>
    <row r="839" spans="5:72" x14ac:dyDescent="0.35">
      <c r="BH839" t="s">
        <v>617</v>
      </c>
    </row>
    <row r="840" spans="5:72" x14ac:dyDescent="0.35">
      <c r="BH840" t="s">
        <v>2160</v>
      </c>
    </row>
    <row r="842" spans="5:72" x14ac:dyDescent="0.35">
      <c r="BH842" t="s">
        <v>618</v>
      </c>
    </row>
    <row r="844" spans="5:72" x14ac:dyDescent="0.35">
      <c r="BH844" t="s">
        <v>619</v>
      </c>
    </row>
    <row r="846" spans="5:72" x14ac:dyDescent="0.35">
      <c r="BH846" t="s">
        <v>620</v>
      </c>
    </row>
    <row r="847" spans="5:72" x14ac:dyDescent="0.35">
      <c r="BH847" t="s">
        <v>22</v>
      </c>
    </row>
    <row r="849" spans="60:60" x14ac:dyDescent="0.35">
      <c r="BH849" t="s">
        <v>621</v>
      </c>
    </row>
    <row r="850" spans="60:60" x14ac:dyDescent="0.35">
      <c r="BH850" t="s">
        <v>622</v>
      </c>
    </row>
    <row r="852" spans="60:60" x14ac:dyDescent="0.35">
      <c r="BH852" t="s">
        <v>623</v>
      </c>
    </row>
    <row r="853" spans="60:60" x14ac:dyDescent="0.35">
      <c r="BH853" t="s">
        <v>624</v>
      </c>
    </row>
    <row r="855" spans="60:60" x14ac:dyDescent="0.35">
      <c r="BH855" t="s">
        <v>625</v>
      </c>
    </row>
    <row r="857" spans="60:60" x14ac:dyDescent="0.35">
      <c r="BH857" t="s">
        <v>626</v>
      </c>
    </row>
    <row r="859" spans="60:60" x14ac:dyDescent="0.35">
      <c r="BH859" t="s">
        <v>627</v>
      </c>
    </row>
    <row r="861" spans="60:60" x14ac:dyDescent="0.35">
      <c r="BH861" t="s">
        <v>628</v>
      </c>
    </row>
    <row r="863" spans="60:60" x14ac:dyDescent="0.35">
      <c r="BH863" t="s">
        <v>629</v>
      </c>
    </row>
    <row r="865" spans="5:60" x14ac:dyDescent="0.35">
      <c r="BH865" t="s">
        <v>630</v>
      </c>
    </row>
    <row r="867" spans="5:60" x14ac:dyDescent="0.35">
      <c r="BH867" t="s">
        <v>631</v>
      </c>
    </row>
    <row r="869" spans="5:60" x14ac:dyDescent="0.35">
      <c r="BH869" t="s">
        <v>632</v>
      </c>
    </row>
    <row r="871" spans="5:60" x14ac:dyDescent="0.35">
      <c r="BH871" t="s">
        <v>633</v>
      </c>
    </row>
    <row r="873" spans="5:60" x14ac:dyDescent="0.35">
      <c r="E873">
        <v>1</v>
      </c>
      <c r="S873">
        <v>1</v>
      </c>
      <c r="U873">
        <v>1</v>
      </c>
      <c r="AF873">
        <v>1</v>
      </c>
      <c r="AN873">
        <v>1</v>
      </c>
      <c r="AP873">
        <v>1</v>
      </c>
      <c r="AV873">
        <v>1</v>
      </c>
      <c r="AZ873">
        <v>1</v>
      </c>
      <c r="BB873">
        <v>1</v>
      </c>
      <c r="BH873" t="s">
        <v>634</v>
      </c>
    </row>
    <row r="874" spans="5:60" x14ac:dyDescent="0.35">
      <c r="BH874" t="s">
        <v>635</v>
      </c>
    </row>
    <row r="876" spans="5:60" x14ac:dyDescent="0.35">
      <c r="BH876" t="s">
        <v>636</v>
      </c>
    </row>
    <row r="877" spans="5:60" x14ac:dyDescent="0.35">
      <c r="BH877" t="s">
        <v>637</v>
      </c>
    </row>
    <row r="878" spans="5:60" x14ac:dyDescent="0.35">
      <c r="BH878" t="s">
        <v>638</v>
      </c>
    </row>
    <row r="879" spans="5:60" x14ac:dyDescent="0.35">
      <c r="BH879" t="s">
        <v>639</v>
      </c>
    </row>
    <row r="881" spans="60:71" x14ac:dyDescent="0.35">
      <c r="BH881" t="s">
        <v>640</v>
      </c>
    </row>
    <row r="883" spans="60:71" x14ac:dyDescent="0.35">
      <c r="BH883" t="s">
        <v>641</v>
      </c>
    </row>
    <row r="885" spans="60:71" x14ac:dyDescent="0.35">
      <c r="BH885" t="s">
        <v>642</v>
      </c>
    </row>
    <row r="887" spans="60:71" x14ac:dyDescent="0.35">
      <c r="BH887" t="s">
        <v>643</v>
      </c>
    </row>
    <row r="889" spans="60:71" x14ac:dyDescent="0.35">
      <c r="BH889" s="70" t="s">
        <v>644</v>
      </c>
      <c r="BI889" s="70"/>
      <c r="BJ889" s="70"/>
      <c r="BK889" s="70"/>
      <c r="BL889" s="70"/>
      <c r="BM889" s="70"/>
      <c r="BN889" s="70"/>
      <c r="BO889" s="70"/>
      <c r="BP889" s="70"/>
      <c r="BQ889" s="70"/>
      <c r="BR889" s="70"/>
      <c r="BS889" s="70"/>
    </row>
    <row r="890" spans="60:71" x14ac:dyDescent="0.35">
      <c r="BH890" s="70" t="s">
        <v>645</v>
      </c>
      <c r="BI890" s="70"/>
      <c r="BJ890" s="70"/>
      <c r="BK890" s="70"/>
      <c r="BL890" s="70"/>
      <c r="BM890" s="70"/>
      <c r="BN890" s="70"/>
      <c r="BO890" s="70"/>
      <c r="BP890" s="70"/>
      <c r="BQ890" s="70"/>
      <c r="BR890" s="70"/>
      <c r="BS890" s="70"/>
    </row>
    <row r="891" spans="60:71" x14ac:dyDescent="0.35">
      <c r="BH891" s="70"/>
      <c r="BI891" s="70"/>
      <c r="BJ891" s="70"/>
      <c r="BK891" s="70"/>
      <c r="BL891" s="70"/>
      <c r="BM891" s="70"/>
      <c r="BN891" s="70"/>
      <c r="BO891" s="70"/>
      <c r="BP891" s="70"/>
      <c r="BQ891" s="70"/>
      <c r="BR891" s="70"/>
      <c r="BS891" s="70"/>
    </row>
    <row r="892" spans="60:71" x14ac:dyDescent="0.35">
      <c r="BH892" s="70" t="s">
        <v>646</v>
      </c>
      <c r="BI892" s="70"/>
      <c r="BJ892" s="70"/>
      <c r="BK892" s="70"/>
      <c r="BL892" s="70"/>
      <c r="BM892" s="70"/>
      <c r="BN892" s="70"/>
      <c r="BO892" s="70"/>
      <c r="BP892" s="70"/>
      <c r="BQ892" s="70"/>
      <c r="BR892" s="70"/>
      <c r="BS892" s="70"/>
    </row>
    <row r="893" spans="60:71" x14ac:dyDescent="0.35">
      <c r="BH893" s="70"/>
      <c r="BI893" s="70"/>
      <c r="BJ893" s="70"/>
      <c r="BK893" s="70"/>
      <c r="BL893" s="70"/>
      <c r="BM893" s="70"/>
      <c r="BN893" s="70"/>
      <c r="BO893" s="70"/>
      <c r="BP893" s="70"/>
      <c r="BQ893" s="70"/>
      <c r="BR893" s="70"/>
      <c r="BS893" s="70"/>
    </row>
    <row r="894" spans="60:71" x14ac:dyDescent="0.35">
      <c r="BH894" s="70" t="s">
        <v>647</v>
      </c>
      <c r="BI894" s="70"/>
      <c r="BJ894" s="70"/>
      <c r="BK894" s="70"/>
      <c r="BL894" s="70"/>
      <c r="BM894" s="70"/>
      <c r="BN894" s="70"/>
      <c r="BO894" s="70"/>
      <c r="BP894" s="70"/>
      <c r="BQ894" s="70"/>
      <c r="BR894" s="70"/>
      <c r="BS894" s="70"/>
    </row>
    <row r="895" spans="60:71" x14ac:dyDescent="0.35">
      <c r="BH895" s="70" t="s">
        <v>648</v>
      </c>
      <c r="BI895" s="70"/>
      <c r="BJ895" s="70"/>
      <c r="BK895" s="70"/>
      <c r="BL895" s="70"/>
      <c r="BM895" s="70"/>
      <c r="BN895" s="70"/>
      <c r="BO895" s="70"/>
      <c r="BP895" s="70"/>
      <c r="BQ895" s="70"/>
      <c r="BR895" s="70"/>
      <c r="BS895" s="70"/>
    </row>
    <row r="896" spans="60:71" x14ac:dyDescent="0.35">
      <c r="BH896" s="70" t="s">
        <v>649</v>
      </c>
      <c r="BI896" s="70"/>
      <c r="BJ896" s="70"/>
      <c r="BK896" s="70"/>
      <c r="BL896" s="70"/>
      <c r="BM896" s="70"/>
      <c r="BN896" s="70"/>
      <c r="BO896" s="70"/>
      <c r="BP896" s="70"/>
      <c r="BQ896" s="70"/>
      <c r="BR896" s="70"/>
      <c r="BS896" s="70"/>
    </row>
    <row r="897" spans="60:71" x14ac:dyDescent="0.35">
      <c r="BH897" s="70"/>
      <c r="BI897" s="70"/>
      <c r="BJ897" s="70"/>
      <c r="BK897" s="70"/>
      <c r="BL897" s="70"/>
      <c r="BM897" s="70"/>
      <c r="BN897" s="70"/>
      <c r="BO897" s="70"/>
      <c r="BP897" s="70"/>
      <c r="BQ897" s="70"/>
      <c r="BR897" s="70"/>
      <c r="BS897" s="70"/>
    </row>
    <row r="898" spans="60:71" x14ac:dyDescent="0.35">
      <c r="BH898" s="70" t="s">
        <v>650</v>
      </c>
      <c r="BI898" s="70"/>
      <c r="BJ898" s="70"/>
      <c r="BK898" s="70"/>
      <c r="BL898" s="70"/>
      <c r="BM898" s="70"/>
      <c r="BN898" s="70"/>
      <c r="BO898" s="70"/>
      <c r="BP898" s="70"/>
      <c r="BQ898" s="70"/>
      <c r="BR898" s="70"/>
      <c r="BS898" s="70"/>
    </row>
    <row r="899" spans="60:71" x14ac:dyDescent="0.35">
      <c r="BH899" s="70"/>
      <c r="BI899" s="70"/>
      <c r="BJ899" s="70"/>
      <c r="BK899" s="70"/>
      <c r="BL899" s="70"/>
      <c r="BM899" s="70"/>
      <c r="BN899" s="70"/>
      <c r="BO899" s="70"/>
      <c r="BP899" s="70"/>
      <c r="BQ899" s="70"/>
      <c r="BR899" s="70"/>
      <c r="BS899" s="70"/>
    </row>
    <row r="900" spans="60:71" x14ac:dyDescent="0.35">
      <c r="BH900" s="70" t="s">
        <v>651</v>
      </c>
      <c r="BI900" s="70"/>
      <c r="BJ900" s="70"/>
      <c r="BK900" s="70"/>
      <c r="BL900" s="70"/>
      <c r="BM900" s="70"/>
      <c r="BN900" s="70"/>
      <c r="BO900" s="70"/>
      <c r="BP900" s="70"/>
      <c r="BQ900" s="70"/>
      <c r="BR900" s="70"/>
      <c r="BS900" s="70"/>
    </row>
    <row r="901" spans="60:71" x14ac:dyDescent="0.35">
      <c r="BH901" s="70"/>
      <c r="BI901" s="70"/>
      <c r="BJ901" s="70"/>
      <c r="BK901" s="70"/>
      <c r="BL901" s="70"/>
      <c r="BM901" s="70"/>
      <c r="BN901" s="70"/>
      <c r="BO901" s="70"/>
      <c r="BP901" s="70"/>
      <c r="BQ901" s="70"/>
      <c r="BR901" s="70"/>
      <c r="BS901" s="70"/>
    </row>
    <row r="902" spans="60:71" x14ac:dyDescent="0.35">
      <c r="BH902" s="70" t="s">
        <v>652</v>
      </c>
      <c r="BI902" s="70"/>
      <c r="BJ902" s="70"/>
      <c r="BK902" s="70"/>
      <c r="BL902" s="70"/>
      <c r="BM902" s="70"/>
      <c r="BN902" s="70"/>
      <c r="BO902" s="70"/>
      <c r="BP902" s="70"/>
      <c r="BQ902" s="70"/>
      <c r="BR902" s="70"/>
      <c r="BS902" s="70"/>
    </row>
    <row r="903" spans="60:71" x14ac:dyDescent="0.35">
      <c r="BH903" s="70"/>
      <c r="BI903" s="70"/>
      <c r="BJ903" s="70"/>
      <c r="BK903" s="70"/>
      <c r="BL903" s="70"/>
      <c r="BM903" s="70"/>
      <c r="BN903" s="70"/>
      <c r="BO903" s="70"/>
      <c r="BP903" s="70"/>
      <c r="BQ903" s="70"/>
      <c r="BR903" s="70"/>
      <c r="BS903" s="70"/>
    </row>
    <row r="904" spans="60:71" x14ac:dyDescent="0.35">
      <c r="BH904" s="70" t="s">
        <v>653</v>
      </c>
      <c r="BI904" s="70"/>
      <c r="BJ904" s="70"/>
      <c r="BK904" s="70"/>
      <c r="BL904" s="70"/>
      <c r="BM904" s="70"/>
      <c r="BN904" s="70"/>
      <c r="BO904" s="70"/>
      <c r="BP904" s="70"/>
      <c r="BQ904" s="70"/>
      <c r="BR904" s="70"/>
      <c r="BS904" s="70"/>
    </row>
    <row r="905" spans="60:71" x14ac:dyDescent="0.35">
      <c r="BH905" s="70"/>
      <c r="BI905" s="70"/>
      <c r="BJ905" s="70"/>
      <c r="BK905" s="70"/>
      <c r="BL905" s="70"/>
      <c r="BM905" s="70"/>
      <c r="BN905" s="70"/>
      <c r="BO905" s="70"/>
      <c r="BP905" s="70"/>
      <c r="BQ905" s="70"/>
      <c r="BR905" s="70"/>
      <c r="BS905" s="70"/>
    </row>
    <row r="906" spans="60:71" x14ac:dyDescent="0.35">
      <c r="BH906" s="70" t="s">
        <v>654</v>
      </c>
      <c r="BI906" s="70"/>
      <c r="BJ906" s="70"/>
      <c r="BK906" s="70"/>
      <c r="BL906" s="70"/>
      <c r="BM906" s="70"/>
      <c r="BN906" s="70"/>
      <c r="BO906" s="70"/>
      <c r="BP906" s="70"/>
      <c r="BQ906" s="70"/>
      <c r="BR906" s="70"/>
      <c r="BS906" s="70"/>
    </row>
    <row r="907" spans="60:71" x14ac:dyDescent="0.35">
      <c r="BH907" s="70"/>
      <c r="BI907" s="70"/>
      <c r="BJ907" s="70"/>
      <c r="BK907" s="70"/>
      <c r="BL907" s="70"/>
      <c r="BM907" s="70"/>
      <c r="BN907" s="70"/>
      <c r="BO907" s="70"/>
      <c r="BP907" s="70"/>
      <c r="BQ907" s="70"/>
      <c r="BR907" s="70"/>
      <c r="BS907" s="70"/>
    </row>
    <row r="908" spans="60:71" x14ac:dyDescent="0.35">
      <c r="BH908" s="70" t="s">
        <v>655</v>
      </c>
      <c r="BI908" s="70"/>
      <c r="BJ908" s="70"/>
      <c r="BK908" s="70"/>
      <c r="BL908" s="70"/>
      <c r="BM908" s="70"/>
      <c r="BN908" s="70"/>
      <c r="BO908" s="70"/>
      <c r="BP908" s="70"/>
      <c r="BQ908" s="70"/>
      <c r="BR908" s="70"/>
      <c r="BS908" s="70"/>
    </row>
    <row r="909" spans="60:71" x14ac:dyDescent="0.35">
      <c r="BH909" s="70"/>
      <c r="BI909" s="70"/>
      <c r="BJ909" s="70"/>
      <c r="BK909" s="70"/>
      <c r="BL909" s="70"/>
      <c r="BM909" s="70"/>
      <c r="BN909" s="70"/>
      <c r="BO909" s="70"/>
      <c r="BP909" s="70"/>
      <c r="BQ909" s="70"/>
      <c r="BR909" s="70"/>
      <c r="BS909" s="70"/>
    </row>
    <row r="910" spans="60:71" x14ac:dyDescent="0.35">
      <c r="BH910" s="70" t="s">
        <v>656</v>
      </c>
      <c r="BI910" s="70"/>
      <c r="BJ910" s="70"/>
      <c r="BK910" s="70"/>
      <c r="BL910" s="70"/>
      <c r="BM910" s="70"/>
      <c r="BN910" s="70"/>
      <c r="BO910" s="70"/>
      <c r="BP910" s="70"/>
      <c r="BQ910" s="70"/>
      <c r="BR910" s="70"/>
      <c r="BS910" s="70"/>
    </row>
    <row r="911" spans="60:71" x14ac:dyDescent="0.35">
      <c r="BH911" s="70" t="s">
        <v>19</v>
      </c>
      <c r="BI911" s="70"/>
      <c r="BJ911" s="70"/>
      <c r="BK911" s="70"/>
      <c r="BL911" s="70"/>
      <c r="BM911" s="70"/>
      <c r="BN911" s="70"/>
      <c r="BO911" s="70"/>
      <c r="BP911" s="70"/>
      <c r="BQ911" s="70"/>
      <c r="BR911" s="70"/>
      <c r="BS911" s="70"/>
    </row>
    <row r="912" spans="60:71" x14ac:dyDescent="0.35">
      <c r="BH912" s="70"/>
      <c r="BI912" s="70"/>
      <c r="BJ912" s="70"/>
      <c r="BK912" s="70"/>
      <c r="BL912" s="70"/>
      <c r="BM912" s="70"/>
      <c r="BN912" s="70"/>
      <c r="BO912" s="70"/>
      <c r="BP912" s="70"/>
      <c r="BQ912" s="70"/>
      <c r="BR912" s="70"/>
      <c r="BS912" s="70"/>
    </row>
    <row r="913" spans="5:71" x14ac:dyDescent="0.35">
      <c r="BH913" s="70" t="s">
        <v>657</v>
      </c>
      <c r="BI913" s="70"/>
      <c r="BJ913" s="70"/>
      <c r="BK913" s="70"/>
      <c r="BL913" s="70"/>
      <c r="BM913" s="70"/>
      <c r="BN913" s="70"/>
      <c r="BO913" s="70"/>
      <c r="BP913" s="70"/>
      <c r="BQ913" s="70"/>
      <c r="BR913" s="70"/>
      <c r="BS913" s="70"/>
    </row>
    <row r="914" spans="5:71" x14ac:dyDescent="0.35">
      <c r="BH914" s="70"/>
      <c r="BI914" s="70"/>
      <c r="BJ914" s="70"/>
      <c r="BK914" s="70"/>
      <c r="BL914" s="70"/>
      <c r="BM914" s="70"/>
      <c r="BN914" s="70"/>
      <c r="BO914" s="70"/>
      <c r="BP914" s="70"/>
      <c r="BQ914" s="70"/>
      <c r="BR914" s="70"/>
      <c r="BS914" s="70"/>
    </row>
    <row r="915" spans="5:71" x14ac:dyDescent="0.35">
      <c r="BH915" s="70" t="s">
        <v>658</v>
      </c>
      <c r="BI915" s="70"/>
      <c r="BJ915" s="70"/>
      <c r="BK915" s="70"/>
      <c r="BL915" s="70"/>
      <c r="BM915" s="70"/>
      <c r="BN915" s="70"/>
      <c r="BO915" s="70"/>
      <c r="BP915" s="70"/>
      <c r="BQ915" s="70"/>
      <c r="BR915" s="70"/>
      <c r="BS915" s="70"/>
    </row>
    <row r="916" spans="5:71" x14ac:dyDescent="0.35">
      <c r="BH916" s="70" t="s">
        <v>659</v>
      </c>
      <c r="BI916" s="70"/>
      <c r="BJ916" s="70"/>
      <c r="BK916" s="70"/>
      <c r="BL916" s="70"/>
      <c r="BM916" s="70"/>
      <c r="BN916" s="70"/>
      <c r="BO916" s="70"/>
      <c r="BP916" s="70"/>
      <c r="BQ916" s="70"/>
      <c r="BR916" s="70"/>
      <c r="BS916" s="70"/>
    </row>
    <row r="917" spans="5:71" x14ac:dyDescent="0.35">
      <c r="BH917" s="70" t="s">
        <v>157</v>
      </c>
      <c r="BI917" s="70"/>
      <c r="BJ917" s="70"/>
      <c r="BK917" s="70"/>
      <c r="BL917" s="70"/>
      <c r="BM917" s="70"/>
      <c r="BN917" s="70"/>
      <c r="BO917" s="70"/>
      <c r="BP917" s="70"/>
      <c r="BQ917" s="70"/>
      <c r="BR917" s="70"/>
      <c r="BS917" s="70"/>
    </row>
    <row r="918" spans="5:71" x14ac:dyDescent="0.35">
      <c r="BH918" s="70" t="s">
        <v>660</v>
      </c>
      <c r="BI918" s="70"/>
      <c r="BJ918" s="70"/>
      <c r="BK918" s="70"/>
      <c r="BL918" s="70"/>
      <c r="BM918" s="70"/>
      <c r="BN918" s="70"/>
      <c r="BO918" s="70"/>
      <c r="BP918" s="70"/>
      <c r="BQ918" s="70"/>
      <c r="BR918" s="70"/>
      <c r="BS918" s="70"/>
    </row>
    <row r="919" spans="5:71" x14ac:dyDescent="0.35">
      <c r="BH919" s="70"/>
      <c r="BI919" s="70"/>
      <c r="BJ919" s="70"/>
      <c r="BK919" s="70"/>
      <c r="BL919" s="70"/>
      <c r="BM919" s="70"/>
      <c r="BN919" s="70"/>
      <c r="BO919" s="70"/>
      <c r="BP919" s="70"/>
      <c r="BQ919" s="70"/>
      <c r="BR919" s="70"/>
      <c r="BS919" s="70"/>
    </row>
    <row r="920" spans="5:71" x14ac:dyDescent="0.35">
      <c r="BH920" s="70" t="s">
        <v>661</v>
      </c>
      <c r="BI920" s="70"/>
      <c r="BJ920" s="70"/>
      <c r="BK920" s="70"/>
      <c r="BL920" s="70"/>
      <c r="BM920" s="70"/>
      <c r="BN920" s="70"/>
      <c r="BO920" s="70"/>
      <c r="BP920" s="70"/>
      <c r="BQ920" s="70"/>
      <c r="BR920" s="70"/>
      <c r="BS920" s="70"/>
    </row>
    <row r="921" spans="5:71" x14ac:dyDescent="0.35">
      <c r="BH921" s="70"/>
      <c r="BI921" s="70"/>
      <c r="BJ921" s="70"/>
      <c r="BK921" s="70"/>
      <c r="BL921" s="70"/>
      <c r="BM921" s="70"/>
      <c r="BN921" s="70"/>
      <c r="BO921" s="70"/>
      <c r="BP921" s="70"/>
      <c r="BQ921" s="70"/>
      <c r="BR921" s="70"/>
      <c r="BS921" s="70"/>
    </row>
    <row r="922" spans="5:71" x14ac:dyDescent="0.35">
      <c r="BH922" s="70" t="s">
        <v>662</v>
      </c>
      <c r="BI922" s="70"/>
      <c r="BJ922" s="70"/>
      <c r="BK922" s="70"/>
      <c r="BL922" s="70"/>
      <c r="BM922" s="70"/>
      <c r="BN922" s="70"/>
      <c r="BO922" s="70"/>
      <c r="BP922" s="70"/>
      <c r="BQ922" s="70"/>
      <c r="BR922" s="70"/>
      <c r="BS922" s="70"/>
    </row>
    <row r="923" spans="5:71" x14ac:dyDescent="0.35">
      <c r="BH923" s="70"/>
      <c r="BI923" s="70"/>
      <c r="BJ923" s="70"/>
      <c r="BK923" s="70"/>
      <c r="BL923" s="70"/>
      <c r="BM923" s="70"/>
      <c r="BN923" s="70"/>
      <c r="BO923" s="70"/>
      <c r="BP923" s="70"/>
      <c r="BQ923" s="70"/>
      <c r="BR923" s="70"/>
      <c r="BS923" s="70"/>
    </row>
    <row r="924" spans="5:71" x14ac:dyDescent="0.35">
      <c r="BH924" s="70" t="s">
        <v>663</v>
      </c>
      <c r="BI924" s="70"/>
      <c r="BJ924" s="70"/>
      <c r="BK924" s="70"/>
      <c r="BL924" s="70"/>
      <c r="BM924" s="70"/>
      <c r="BN924" s="70"/>
      <c r="BO924" s="70"/>
      <c r="BP924" s="70"/>
      <c r="BQ924" s="70"/>
      <c r="BR924" s="70"/>
      <c r="BS924" s="70"/>
    </row>
    <row r="926" spans="5:71" x14ac:dyDescent="0.35">
      <c r="E926">
        <v>1</v>
      </c>
      <c r="P926">
        <v>1</v>
      </c>
      <c r="V926">
        <v>1</v>
      </c>
      <c r="AB926">
        <v>1</v>
      </c>
      <c r="AH926">
        <v>1</v>
      </c>
      <c r="AM926">
        <v>16</v>
      </c>
      <c r="AP926">
        <v>1</v>
      </c>
      <c r="AU926">
        <v>1</v>
      </c>
      <c r="AZ926">
        <v>1</v>
      </c>
      <c r="BB926">
        <v>1</v>
      </c>
      <c r="BD926">
        <v>1</v>
      </c>
      <c r="BH926" t="s">
        <v>664</v>
      </c>
    </row>
    <row r="927" spans="5:71" x14ac:dyDescent="0.35">
      <c r="BH927" t="s">
        <v>665</v>
      </c>
    </row>
    <row r="929" spans="60:60" x14ac:dyDescent="0.35">
      <c r="BH929" t="s">
        <v>666</v>
      </c>
    </row>
    <row r="931" spans="60:60" x14ac:dyDescent="0.35">
      <c r="BH931" t="s">
        <v>2161</v>
      </c>
    </row>
    <row r="932" spans="60:60" x14ac:dyDescent="0.35">
      <c r="BH932" t="s">
        <v>667</v>
      </c>
    </row>
    <row r="934" spans="60:60" x14ac:dyDescent="0.35">
      <c r="BH934" t="s">
        <v>668</v>
      </c>
    </row>
    <row r="936" spans="60:60" x14ac:dyDescent="0.35">
      <c r="BH936" s="68" t="s">
        <v>669</v>
      </c>
    </row>
    <row r="938" spans="60:60" x14ac:dyDescent="0.35">
      <c r="BH938" t="s">
        <v>670</v>
      </c>
    </row>
    <row r="940" spans="60:60" x14ac:dyDescent="0.35">
      <c r="BH940" t="s">
        <v>671</v>
      </c>
    </row>
    <row r="942" spans="60:60" x14ac:dyDescent="0.35">
      <c r="BH942" t="s">
        <v>672</v>
      </c>
    </row>
    <row r="944" spans="60:60" x14ac:dyDescent="0.35">
      <c r="BH944" t="s">
        <v>673</v>
      </c>
    </row>
    <row r="946" spans="5:60" x14ac:dyDescent="0.35">
      <c r="BH946" t="s">
        <v>674</v>
      </c>
    </row>
    <row r="948" spans="5:60" x14ac:dyDescent="0.35">
      <c r="BH948" t="s">
        <v>143</v>
      </c>
    </row>
    <row r="950" spans="5:60" x14ac:dyDescent="0.35">
      <c r="E950">
        <v>1</v>
      </c>
      <c r="S950">
        <v>1</v>
      </c>
      <c r="U950">
        <v>1</v>
      </c>
      <c r="AB950">
        <v>1</v>
      </c>
      <c r="AJ950">
        <v>1</v>
      </c>
      <c r="AM950">
        <v>43</v>
      </c>
      <c r="AP950">
        <v>1</v>
      </c>
      <c r="AV950">
        <v>1</v>
      </c>
      <c r="AZ950">
        <v>1</v>
      </c>
      <c r="BB950">
        <v>1</v>
      </c>
      <c r="BH950" t="s">
        <v>675</v>
      </c>
    </row>
    <row r="951" spans="5:60" x14ac:dyDescent="0.35">
      <c r="BH951" t="s">
        <v>676</v>
      </c>
    </row>
    <row r="953" spans="5:60" x14ac:dyDescent="0.35">
      <c r="BH953" t="s">
        <v>677</v>
      </c>
    </row>
    <row r="954" spans="5:60" x14ac:dyDescent="0.35">
      <c r="BH954" t="s">
        <v>678</v>
      </c>
    </row>
    <row r="956" spans="5:60" x14ac:dyDescent="0.35">
      <c r="BH956" t="s">
        <v>679</v>
      </c>
    </row>
    <row r="958" spans="5:60" x14ac:dyDescent="0.35">
      <c r="BH958" t="s">
        <v>680</v>
      </c>
    </row>
    <row r="960" spans="5:60" x14ac:dyDescent="0.35">
      <c r="BH960" t="s">
        <v>681</v>
      </c>
    </row>
    <row r="962" spans="5:60" x14ac:dyDescent="0.35">
      <c r="BH962" t="s">
        <v>682</v>
      </c>
    </row>
    <row r="963" spans="5:60" x14ac:dyDescent="0.35">
      <c r="BH963" t="s">
        <v>683</v>
      </c>
    </row>
    <row r="965" spans="5:60" x14ac:dyDescent="0.35">
      <c r="BH965" t="s">
        <v>684</v>
      </c>
    </row>
    <row r="967" spans="5:60" x14ac:dyDescent="0.35">
      <c r="BH967" t="s">
        <v>685</v>
      </c>
    </row>
    <row r="969" spans="5:60" x14ac:dyDescent="0.35">
      <c r="BH969" t="s">
        <v>686</v>
      </c>
    </row>
    <row r="971" spans="5:60" x14ac:dyDescent="0.35">
      <c r="E971">
        <v>1</v>
      </c>
      <c r="R971">
        <v>1</v>
      </c>
      <c r="W971">
        <v>1</v>
      </c>
      <c r="AD971">
        <v>1</v>
      </c>
      <c r="AL971">
        <v>1</v>
      </c>
      <c r="AM971">
        <v>76</v>
      </c>
      <c r="AP971">
        <v>1</v>
      </c>
      <c r="AT971">
        <v>1</v>
      </c>
      <c r="AZ971">
        <v>1</v>
      </c>
      <c r="BB971">
        <v>1</v>
      </c>
      <c r="BH971" t="s">
        <v>687</v>
      </c>
    </row>
    <row r="972" spans="5:60" x14ac:dyDescent="0.35">
      <c r="BH972" t="s">
        <v>688</v>
      </c>
    </row>
    <row r="973" spans="5:60" x14ac:dyDescent="0.35">
      <c r="BH973" t="s">
        <v>689</v>
      </c>
    </row>
    <row r="974" spans="5:60" x14ac:dyDescent="0.35">
      <c r="BH974" t="s">
        <v>690</v>
      </c>
    </row>
    <row r="975" spans="5:60" x14ac:dyDescent="0.35">
      <c r="BH975" t="s">
        <v>691</v>
      </c>
    </row>
    <row r="977" spans="60:60" x14ac:dyDescent="0.35">
      <c r="BH977" t="s">
        <v>692</v>
      </c>
    </row>
    <row r="978" spans="60:60" x14ac:dyDescent="0.35">
      <c r="BH978" t="s">
        <v>693</v>
      </c>
    </row>
    <row r="980" spans="60:60" x14ac:dyDescent="0.35">
      <c r="BH980" t="s">
        <v>694</v>
      </c>
    </row>
    <row r="982" spans="60:60" x14ac:dyDescent="0.35">
      <c r="BH982" s="68" t="s">
        <v>695</v>
      </c>
    </row>
    <row r="984" spans="60:60" x14ac:dyDescent="0.35">
      <c r="BH984" t="s">
        <v>696</v>
      </c>
    </row>
    <row r="986" spans="60:60" x14ac:dyDescent="0.35">
      <c r="BH986" t="s">
        <v>697</v>
      </c>
    </row>
    <row r="987" spans="60:60" x14ac:dyDescent="0.35">
      <c r="BH987" t="s">
        <v>17</v>
      </c>
    </row>
    <row r="989" spans="60:60" x14ac:dyDescent="0.35">
      <c r="BH989" t="s">
        <v>698</v>
      </c>
    </row>
    <row r="990" spans="60:60" x14ac:dyDescent="0.35">
      <c r="BH990" t="s">
        <v>2162</v>
      </c>
    </row>
    <row r="991" spans="60:60" x14ac:dyDescent="0.35">
      <c r="BH991" t="s">
        <v>699</v>
      </c>
    </row>
    <row r="993" spans="60:60" x14ac:dyDescent="0.35">
      <c r="BH993" t="s">
        <v>692</v>
      </c>
    </row>
    <row r="995" spans="60:60" x14ac:dyDescent="0.35">
      <c r="BH995" t="s">
        <v>700</v>
      </c>
    </row>
    <row r="996" spans="60:60" x14ac:dyDescent="0.35">
      <c r="BH996" t="s">
        <v>701</v>
      </c>
    </row>
    <row r="998" spans="60:60" x14ac:dyDescent="0.35">
      <c r="BH998" t="s">
        <v>702</v>
      </c>
    </row>
    <row r="1000" spans="60:60" x14ac:dyDescent="0.35">
      <c r="BH1000" t="s">
        <v>703</v>
      </c>
    </row>
    <row r="1002" spans="60:60" x14ac:dyDescent="0.35">
      <c r="BH1002" t="s">
        <v>704</v>
      </c>
    </row>
    <row r="1004" spans="60:60" x14ac:dyDescent="0.35">
      <c r="BH1004" t="s">
        <v>705</v>
      </c>
    </row>
    <row r="1005" spans="60:60" x14ac:dyDescent="0.35">
      <c r="BH1005" t="s">
        <v>706</v>
      </c>
    </row>
    <row r="1007" spans="60:60" x14ac:dyDescent="0.35">
      <c r="BH1007" t="s">
        <v>2166</v>
      </c>
    </row>
    <row r="1009" spans="5:60" x14ac:dyDescent="0.35">
      <c r="BH1009" t="s">
        <v>707</v>
      </c>
    </row>
    <row r="1011" spans="5:60" x14ac:dyDescent="0.35">
      <c r="BH1011" t="s">
        <v>708</v>
      </c>
    </row>
    <row r="1012" spans="5:60" x14ac:dyDescent="0.35">
      <c r="BH1012" t="s">
        <v>709</v>
      </c>
    </row>
    <row r="1014" spans="5:60" x14ac:dyDescent="0.35">
      <c r="BH1014" t="s">
        <v>710</v>
      </c>
    </row>
    <row r="1016" spans="5:60" x14ac:dyDescent="0.35">
      <c r="BH1016" t="s">
        <v>711</v>
      </c>
    </row>
    <row r="1018" spans="5:60" x14ac:dyDescent="0.35">
      <c r="E1018">
        <v>1</v>
      </c>
      <c r="S1018">
        <v>1</v>
      </c>
      <c r="W1018">
        <v>1</v>
      </c>
      <c r="AF1018">
        <v>1</v>
      </c>
      <c r="AL1018">
        <v>1</v>
      </c>
      <c r="AM1018">
        <v>73</v>
      </c>
      <c r="AP1018">
        <v>1</v>
      </c>
      <c r="AV1018">
        <v>1</v>
      </c>
      <c r="AZ1018">
        <v>1</v>
      </c>
      <c r="BC1018">
        <v>1</v>
      </c>
      <c r="BH1018" t="s">
        <v>712</v>
      </c>
    </row>
    <row r="1019" spans="5:60" x14ac:dyDescent="0.35">
      <c r="BH1019" t="s">
        <v>713</v>
      </c>
    </row>
    <row r="1020" spans="5:60" x14ac:dyDescent="0.35">
      <c r="BH1020" t="s">
        <v>714</v>
      </c>
    </row>
    <row r="1021" spans="5:60" x14ac:dyDescent="0.35">
      <c r="BH1021" t="s">
        <v>715</v>
      </c>
    </row>
    <row r="1022" spans="5:60" x14ac:dyDescent="0.35">
      <c r="BH1022" t="s">
        <v>716</v>
      </c>
    </row>
    <row r="1024" spans="5:60" x14ac:dyDescent="0.35">
      <c r="BH1024" t="s">
        <v>717</v>
      </c>
    </row>
    <row r="1025" spans="60:60" x14ac:dyDescent="0.35">
      <c r="BH1025" t="s">
        <v>159</v>
      </c>
    </row>
    <row r="1026" spans="60:60" x14ac:dyDescent="0.35">
      <c r="BH1026" t="s">
        <v>718</v>
      </c>
    </row>
    <row r="1028" spans="60:60" x14ac:dyDescent="0.35">
      <c r="BH1028" t="s">
        <v>719</v>
      </c>
    </row>
    <row r="1030" spans="60:60" x14ac:dyDescent="0.35">
      <c r="BH1030" t="s">
        <v>160</v>
      </c>
    </row>
    <row r="1032" spans="60:60" x14ac:dyDescent="0.35">
      <c r="BH1032" t="s">
        <v>720</v>
      </c>
    </row>
    <row r="1033" spans="60:60" x14ac:dyDescent="0.35">
      <c r="BH1033" t="s">
        <v>2163</v>
      </c>
    </row>
    <row r="1035" spans="60:60" x14ac:dyDescent="0.35">
      <c r="BH1035" t="s">
        <v>721</v>
      </c>
    </row>
    <row r="1037" spans="60:60" x14ac:dyDescent="0.35">
      <c r="BH1037" t="s">
        <v>722</v>
      </c>
    </row>
    <row r="1039" spans="60:60" x14ac:dyDescent="0.35">
      <c r="BH1039" t="s">
        <v>723</v>
      </c>
    </row>
    <row r="1040" spans="60:60" x14ac:dyDescent="0.35">
      <c r="BH1040" t="s">
        <v>724</v>
      </c>
    </row>
    <row r="1042" spans="60:60" x14ac:dyDescent="0.35">
      <c r="BH1042" t="s">
        <v>714</v>
      </c>
    </row>
    <row r="1044" spans="60:60" x14ac:dyDescent="0.35">
      <c r="BH1044" t="s">
        <v>725</v>
      </c>
    </row>
    <row r="1045" spans="60:60" x14ac:dyDescent="0.35">
      <c r="BH1045" t="s">
        <v>726</v>
      </c>
    </row>
    <row r="1047" spans="60:60" x14ac:dyDescent="0.35">
      <c r="BH1047" t="s">
        <v>727</v>
      </c>
    </row>
    <row r="1049" spans="60:60" x14ac:dyDescent="0.35">
      <c r="BH1049" t="s">
        <v>728</v>
      </c>
    </row>
    <row r="1050" spans="60:60" x14ac:dyDescent="0.35">
      <c r="BH1050" t="s">
        <v>16</v>
      </c>
    </row>
    <row r="1051" spans="60:60" x14ac:dyDescent="0.35">
      <c r="BH1051" t="s">
        <v>729</v>
      </c>
    </row>
    <row r="1053" spans="60:60" x14ac:dyDescent="0.35">
      <c r="BH1053" t="s">
        <v>730</v>
      </c>
    </row>
    <row r="1055" spans="60:60" x14ac:dyDescent="0.35">
      <c r="BH1055" t="s">
        <v>731</v>
      </c>
    </row>
    <row r="1057" spans="6:60" x14ac:dyDescent="0.35">
      <c r="BH1057" t="s">
        <v>732</v>
      </c>
    </row>
    <row r="1059" spans="6:60" x14ac:dyDescent="0.35">
      <c r="BH1059" t="s">
        <v>733</v>
      </c>
    </row>
    <row r="1061" spans="6:60" x14ac:dyDescent="0.35">
      <c r="BH1061" t="s">
        <v>734</v>
      </c>
    </row>
    <row r="1063" spans="6:60" x14ac:dyDescent="0.35">
      <c r="BH1063" t="s">
        <v>735</v>
      </c>
    </row>
    <row r="1065" spans="6:60" x14ac:dyDescent="0.35">
      <c r="F1065">
        <v>1</v>
      </c>
      <c r="R1065">
        <v>1</v>
      </c>
      <c r="W1065">
        <v>1</v>
      </c>
      <c r="AC1065">
        <v>1</v>
      </c>
      <c r="AK1065">
        <v>1</v>
      </c>
      <c r="AM1065">
        <v>68</v>
      </c>
      <c r="AP1065">
        <v>1</v>
      </c>
      <c r="AT1065">
        <v>1</v>
      </c>
      <c r="AZ1065">
        <v>1</v>
      </c>
      <c r="BB1065">
        <v>1</v>
      </c>
      <c r="BH1065" t="s">
        <v>736</v>
      </c>
    </row>
    <row r="1066" spans="6:60" x14ac:dyDescent="0.35">
      <c r="BH1066" t="s">
        <v>737</v>
      </c>
    </row>
    <row r="1067" spans="6:60" x14ac:dyDescent="0.35">
      <c r="BH1067" t="s">
        <v>738</v>
      </c>
    </row>
    <row r="1068" spans="6:60" x14ac:dyDescent="0.35">
      <c r="BH1068" t="s">
        <v>162</v>
      </c>
    </row>
    <row r="1069" spans="6:60" x14ac:dyDescent="0.35">
      <c r="BH1069" t="s">
        <v>739</v>
      </c>
    </row>
    <row r="1071" spans="6:60" x14ac:dyDescent="0.35">
      <c r="BH1071" t="s">
        <v>740</v>
      </c>
    </row>
    <row r="1072" spans="6:60" x14ac:dyDescent="0.35">
      <c r="BH1072" t="s">
        <v>741</v>
      </c>
    </row>
    <row r="1073" spans="6:60" x14ac:dyDescent="0.35">
      <c r="BH1073" t="s">
        <v>742</v>
      </c>
    </row>
    <row r="1074" spans="6:60" x14ac:dyDescent="0.35">
      <c r="BH1074" t="s">
        <v>743</v>
      </c>
    </row>
    <row r="1075" spans="6:60" x14ac:dyDescent="0.35">
      <c r="BH1075" t="s">
        <v>744</v>
      </c>
    </row>
    <row r="1076" spans="6:60" x14ac:dyDescent="0.35">
      <c r="BH1076" t="s">
        <v>151</v>
      </c>
    </row>
    <row r="1077" spans="6:60" x14ac:dyDescent="0.35">
      <c r="BH1077" t="s">
        <v>745</v>
      </c>
    </row>
    <row r="1078" spans="6:60" x14ac:dyDescent="0.35">
      <c r="BH1078" t="s">
        <v>746</v>
      </c>
    </row>
    <row r="1080" spans="6:60" x14ac:dyDescent="0.35">
      <c r="BH1080" t="s">
        <v>747</v>
      </c>
    </row>
    <row r="1081" spans="6:60" x14ac:dyDescent="0.35">
      <c r="BH1081" t="s">
        <v>120</v>
      </c>
    </row>
    <row r="1082" spans="6:60" x14ac:dyDescent="0.35">
      <c r="BH1082" t="s">
        <v>748</v>
      </c>
    </row>
    <row r="1084" spans="6:60" x14ac:dyDescent="0.35">
      <c r="F1084">
        <v>1</v>
      </c>
      <c r="R1084">
        <v>1</v>
      </c>
      <c r="W1084">
        <v>1</v>
      </c>
      <c r="AD1084">
        <v>1</v>
      </c>
      <c r="AL1084">
        <v>1</v>
      </c>
      <c r="AM1084">
        <v>77</v>
      </c>
      <c r="AP1084">
        <v>1</v>
      </c>
      <c r="AT1084">
        <v>1</v>
      </c>
      <c r="AZ1084">
        <v>1</v>
      </c>
      <c r="BB1084">
        <v>1</v>
      </c>
      <c r="BH1084" t="s">
        <v>749</v>
      </c>
    </row>
    <row r="1086" spans="6:60" x14ac:dyDescent="0.35">
      <c r="BH1086" t="s">
        <v>750</v>
      </c>
    </row>
    <row r="1087" spans="6:60" x14ac:dyDescent="0.35">
      <c r="BH1087" t="s">
        <v>751</v>
      </c>
    </row>
    <row r="1088" spans="6:60" x14ac:dyDescent="0.35">
      <c r="BH1088" t="s">
        <v>154</v>
      </c>
    </row>
    <row r="1089" spans="58:60" x14ac:dyDescent="0.35">
      <c r="BH1089" t="s">
        <v>752</v>
      </c>
    </row>
    <row r="1091" spans="58:60" x14ac:dyDescent="0.35">
      <c r="BH1091" t="s">
        <v>753</v>
      </c>
    </row>
    <row r="1093" spans="58:60" x14ac:dyDescent="0.35">
      <c r="BH1093" t="s">
        <v>754</v>
      </c>
    </row>
    <row r="1095" spans="58:60" x14ac:dyDescent="0.35">
      <c r="BH1095" t="s">
        <v>122</v>
      </c>
    </row>
    <row r="1097" spans="58:60" x14ac:dyDescent="0.35">
      <c r="BH1097" t="s">
        <v>755</v>
      </c>
    </row>
    <row r="1099" spans="58:60" x14ac:dyDescent="0.35">
      <c r="BF1099">
        <v>1</v>
      </c>
      <c r="BH1099" t="s">
        <v>756</v>
      </c>
    </row>
    <row r="1101" spans="58:60" x14ac:dyDescent="0.35">
      <c r="BH1101" t="s">
        <v>757</v>
      </c>
    </row>
    <row r="1102" spans="58:60" x14ac:dyDescent="0.35">
      <c r="BH1102" t="s">
        <v>758</v>
      </c>
    </row>
    <row r="1103" spans="58:60" x14ac:dyDescent="0.35">
      <c r="BH1103" t="s">
        <v>759</v>
      </c>
    </row>
    <row r="1104" spans="58:60" x14ac:dyDescent="0.35">
      <c r="BH1104" t="s">
        <v>760</v>
      </c>
    </row>
    <row r="1106" spans="58:60" x14ac:dyDescent="0.35">
      <c r="BH1106" t="s">
        <v>761</v>
      </c>
    </row>
    <row r="1108" spans="58:60" x14ac:dyDescent="0.35">
      <c r="BH1108" t="s">
        <v>762</v>
      </c>
    </row>
    <row r="1110" spans="58:60" x14ac:dyDescent="0.35">
      <c r="BH1110" t="s">
        <v>763</v>
      </c>
    </row>
    <row r="1112" spans="58:60" x14ac:dyDescent="0.35">
      <c r="BH1112" t="s">
        <v>764</v>
      </c>
    </row>
    <row r="1114" spans="58:60" x14ac:dyDescent="0.35">
      <c r="BH1114" t="s">
        <v>765</v>
      </c>
    </row>
    <row r="1116" spans="58:60" x14ac:dyDescent="0.35">
      <c r="BF1116">
        <v>1</v>
      </c>
      <c r="BH1116" t="s">
        <v>766</v>
      </c>
    </row>
    <row r="1117" spans="58:60" x14ac:dyDescent="0.35">
      <c r="BH1117" t="s">
        <v>767</v>
      </c>
    </row>
    <row r="1118" spans="58:60" x14ac:dyDescent="0.35">
      <c r="BH1118" t="s">
        <v>768</v>
      </c>
    </row>
    <row r="1119" spans="58:60" x14ac:dyDescent="0.35">
      <c r="BH1119" t="s">
        <v>769</v>
      </c>
    </row>
    <row r="1120" spans="58:60" x14ac:dyDescent="0.35">
      <c r="BH1120" t="s">
        <v>770</v>
      </c>
    </row>
    <row r="1122" spans="6:60" x14ac:dyDescent="0.35">
      <c r="F1122">
        <v>1</v>
      </c>
      <c r="Q1122">
        <v>1</v>
      </c>
      <c r="X1122">
        <v>1</v>
      </c>
      <c r="AA1122">
        <v>1</v>
      </c>
      <c r="AK1122">
        <v>1</v>
      </c>
      <c r="AM1122">
        <v>51</v>
      </c>
      <c r="AQ1122">
        <v>1</v>
      </c>
      <c r="AT1122">
        <v>1</v>
      </c>
      <c r="AZ1122">
        <v>1</v>
      </c>
      <c r="BB1122">
        <v>1</v>
      </c>
      <c r="BH1122" t="s">
        <v>771</v>
      </c>
    </row>
    <row r="1123" spans="6:60" x14ac:dyDescent="0.35">
      <c r="BH1123" t="s">
        <v>772</v>
      </c>
    </row>
    <row r="1125" spans="6:60" x14ac:dyDescent="0.35">
      <c r="BH1125" t="s">
        <v>7</v>
      </c>
    </row>
    <row r="1126" spans="6:60" x14ac:dyDescent="0.35">
      <c r="BH1126" t="s">
        <v>773</v>
      </c>
    </row>
    <row r="1128" spans="6:60" x14ac:dyDescent="0.35">
      <c r="BH1128" t="s">
        <v>774</v>
      </c>
    </row>
    <row r="1130" spans="6:60" x14ac:dyDescent="0.35">
      <c r="BH1130" t="s">
        <v>775</v>
      </c>
    </row>
    <row r="1132" spans="6:60" x14ac:dyDescent="0.35">
      <c r="BH1132" t="s">
        <v>776</v>
      </c>
    </row>
    <row r="1134" spans="6:60" x14ac:dyDescent="0.35">
      <c r="BH1134" t="s">
        <v>777</v>
      </c>
    </row>
    <row r="1136" spans="6:60" x14ac:dyDescent="0.35">
      <c r="BH1136" t="s">
        <v>778</v>
      </c>
    </row>
    <row r="1138" spans="60:60" x14ac:dyDescent="0.35">
      <c r="BH1138" t="s">
        <v>779</v>
      </c>
    </row>
    <row r="1139" spans="60:60" x14ac:dyDescent="0.35">
      <c r="BH1139" t="s">
        <v>7</v>
      </c>
    </row>
    <row r="1140" spans="60:60" x14ac:dyDescent="0.35">
      <c r="BH1140" t="s">
        <v>780</v>
      </c>
    </row>
    <row r="1142" spans="60:60" x14ac:dyDescent="0.35">
      <c r="BH1142" t="s">
        <v>775</v>
      </c>
    </row>
    <row r="1144" spans="60:60" x14ac:dyDescent="0.35">
      <c r="BH1144" t="s">
        <v>776</v>
      </c>
    </row>
    <row r="1146" spans="60:60" x14ac:dyDescent="0.35">
      <c r="BH1146" t="s">
        <v>781</v>
      </c>
    </row>
    <row r="1148" spans="60:60" x14ac:dyDescent="0.35">
      <c r="BH1148" t="s">
        <v>782</v>
      </c>
    </row>
    <row r="1150" spans="60:60" x14ac:dyDescent="0.35">
      <c r="BH1150" t="s">
        <v>783</v>
      </c>
    </row>
    <row r="1152" spans="60:60" x14ac:dyDescent="0.35">
      <c r="BH1152" t="s">
        <v>784</v>
      </c>
    </row>
    <row r="1154" spans="60:60" x14ac:dyDescent="0.35">
      <c r="BH1154" t="s">
        <v>785</v>
      </c>
    </row>
    <row r="1155" spans="60:60" x14ac:dyDescent="0.35">
      <c r="BH1155" t="s">
        <v>786</v>
      </c>
    </row>
    <row r="1157" spans="60:60" x14ac:dyDescent="0.35">
      <c r="BH1157" t="s">
        <v>7</v>
      </c>
    </row>
    <row r="1158" spans="60:60" x14ac:dyDescent="0.35">
      <c r="BH1158" t="s">
        <v>787</v>
      </c>
    </row>
    <row r="1159" spans="60:60" x14ac:dyDescent="0.35">
      <c r="BH1159" t="s">
        <v>788</v>
      </c>
    </row>
    <row r="1161" spans="60:60" x14ac:dyDescent="0.35">
      <c r="BH1161" t="s">
        <v>789</v>
      </c>
    </row>
    <row r="1162" spans="60:60" x14ac:dyDescent="0.35">
      <c r="BH1162" t="s">
        <v>790</v>
      </c>
    </row>
    <row r="1164" spans="60:60" x14ac:dyDescent="0.35">
      <c r="BH1164" s="68" t="s">
        <v>2193</v>
      </c>
    </row>
    <row r="1166" spans="60:60" x14ac:dyDescent="0.35">
      <c r="BH1166" t="s">
        <v>791</v>
      </c>
    </row>
    <row r="1168" spans="60:60" x14ac:dyDescent="0.35">
      <c r="BH1168" t="s">
        <v>792</v>
      </c>
    </row>
    <row r="1169" spans="60:60" x14ac:dyDescent="0.35">
      <c r="BH1169" t="s">
        <v>21</v>
      </c>
    </row>
    <row r="1170" spans="60:60" x14ac:dyDescent="0.35">
      <c r="BH1170" t="s">
        <v>793</v>
      </c>
    </row>
    <row r="1172" spans="60:60" x14ac:dyDescent="0.35">
      <c r="BH1172" t="s">
        <v>794</v>
      </c>
    </row>
    <row r="1173" spans="60:60" x14ac:dyDescent="0.35">
      <c r="BH1173" t="s">
        <v>154</v>
      </c>
    </row>
    <row r="1175" spans="60:60" x14ac:dyDescent="0.35">
      <c r="BH1175" t="s">
        <v>795</v>
      </c>
    </row>
    <row r="1177" spans="60:60" x14ac:dyDescent="0.35">
      <c r="BH1177" t="s">
        <v>796</v>
      </c>
    </row>
    <row r="1179" spans="60:60" x14ac:dyDescent="0.35">
      <c r="BH1179" t="s">
        <v>797</v>
      </c>
    </row>
    <row r="1181" spans="60:60" x14ac:dyDescent="0.35">
      <c r="BH1181" t="s">
        <v>798</v>
      </c>
    </row>
    <row r="1183" spans="60:60" x14ac:dyDescent="0.35">
      <c r="BH1183" t="s">
        <v>799</v>
      </c>
    </row>
    <row r="1185" spans="58:60" x14ac:dyDescent="0.35">
      <c r="BH1185" t="s">
        <v>800</v>
      </c>
    </row>
    <row r="1187" spans="58:60" x14ac:dyDescent="0.35">
      <c r="BH1187" t="s">
        <v>801</v>
      </c>
    </row>
    <row r="1189" spans="58:60" x14ac:dyDescent="0.35">
      <c r="BH1189" t="s">
        <v>802</v>
      </c>
    </row>
    <row r="1191" spans="58:60" x14ac:dyDescent="0.35">
      <c r="BH1191" t="s">
        <v>803</v>
      </c>
    </row>
    <row r="1193" spans="58:60" x14ac:dyDescent="0.35">
      <c r="BH1193" t="s">
        <v>804</v>
      </c>
    </row>
    <row r="1195" spans="58:60" x14ac:dyDescent="0.35">
      <c r="BF1195">
        <v>1</v>
      </c>
      <c r="BH1195" t="s">
        <v>805</v>
      </c>
    </row>
    <row r="1196" spans="58:60" x14ac:dyDescent="0.35">
      <c r="BH1196" t="s">
        <v>806</v>
      </c>
    </row>
    <row r="1197" spans="58:60" x14ac:dyDescent="0.35">
      <c r="BH1197" t="s">
        <v>807</v>
      </c>
    </row>
    <row r="1198" spans="58:60" x14ac:dyDescent="0.35">
      <c r="BH1198" t="s">
        <v>808</v>
      </c>
    </row>
    <row r="1199" spans="58:60" x14ac:dyDescent="0.35">
      <c r="BH1199" t="s">
        <v>809</v>
      </c>
    </row>
    <row r="1201" spans="59:60" x14ac:dyDescent="0.35">
      <c r="BH1201" t="s">
        <v>810</v>
      </c>
    </row>
    <row r="1203" spans="59:60" x14ac:dyDescent="0.35">
      <c r="BG1203">
        <v>1</v>
      </c>
      <c r="BH1203" t="s">
        <v>811</v>
      </c>
    </row>
    <row r="1204" spans="59:60" x14ac:dyDescent="0.35">
      <c r="BH1204" t="s">
        <v>812</v>
      </c>
    </row>
    <row r="1206" spans="59:60" x14ac:dyDescent="0.35">
      <c r="BH1206" t="s">
        <v>7</v>
      </c>
    </row>
    <row r="1207" spans="59:60" x14ac:dyDescent="0.35">
      <c r="BH1207" t="s">
        <v>813</v>
      </c>
    </row>
    <row r="1209" spans="59:60" x14ac:dyDescent="0.35">
      <c r="BH1209" t="s">
        <v>814</v>
      </c>
    </row>
    <row r="1211" spans="59:60" x14ac:dyDescent="0.35">
      <c r="BH1211" t="s">
        <v>815</v>
      </c>
    </row>
    <row r="1213" spans="59:60" x14ac:dyDescent="0.35">
      <c r="BH1213" t="s">
        <v>816</v>
      </c>
    </row>
    <row r="1215" spans="59:60" x14ac:dyDescent="0.35">
      <c r="BH1215" t="s">
        <v>817</v>
      </c>
    </row>
    <row r="1217" spans="6:60" x14ac:dyDescent="0.35">
      <c r="BH1217" t="s">
        <v>818</v>
      </c>
    </row>
    <row r="1219" spans="6:60" x14ac:dyDescent="0.35">
      <c r="F1219">
        <v>1</v>
      </c>
      <c r="R1219">
        <v>1</v>
      </c>
      <c r="Y1219">
        <v>1</v>
      </c>
      <c r="AD1219">
        <v>1</v>
      </c>
      <c r="AI1219">
        <v>1</v>
      </c>
      <c r="AM1219">
        <v>19</v>
      </c>
      <c r="AP1219">
        <v>1</v>
      </c>
      <c r="AT1219">
        <v>1</v>
      </c>
      <c r="AZ1219">
        <v>1</v>
      </c>
      <c r="BB1219">
        <v>1</v>
      </c>
      <c r="BH1219" t="s">
        <v>819</v>
      </c>
    </row>
    <row r="1220" spans="6:60" x14ac:dyDescent="0.35">
      <c r="BH1220" t="s">
        <v>820</v>
      </c>
    </row>
    <row r="1222" spans="6:60" x14ac:dyDescent="0.35">
      <c r="BH1222" t="s">
        <v>821</v>
      </c>
    </row>
    <row r="1223" spans="6:60" x14ac:dyDescent="0.35">
      <c r="BH1223" t="s">
        <v>822</v>
      </c>
    </row>
    <row r="1225" spans="6:60" x14ac:dyDescent="0.35">
      <c r="BH1225" t="s">
        <v>823</v>
      </c>
    </row>
    <row r="1227" spans="6:60" x14ac:dyDescent="0.35">
      <c r="BH1227" t="s">
        <v>824</v>
      </c>
    </row>
    <row r="1229" spans="6:60" x14ac:dyDescent="0.35">
      <c r="BH1229" t="s">
        <v>825</v>
      </c>
    </row>
    <row r="1231" spans="6:60" x14ac:dyDescent="0.35">
      <c r="BH1231" t="s">
        <v>826</v>
      </c>
    </row>
    <row r="1233" spans="60:60" x14ac:dyDescent="0.35">
      <c r="BH1233" t="s">
        <v>827</v>
      </c>
    </row>
    <row r="1235" spans="60:60" x14ac:dyDescent="0.35">
      <c r="BH1235" t="s">
        <v>828</v>
      </c>
    </row>
    <row r="1237" spans="60:60" x14ac:dyDescent="0.35">
      <c r="BH1237" t="s">
        <v>829</v>
      </c>
    </row>
    <row r="1239" spans="60:60" x14ac:dyDescent="0.35">
      <c r="BH1239" t="s">
        <v>830</v>
      </c>
    </row>
    <row r="1241" spans="60:60" x14ac:dyDescent="0.35">
      <c r="BH1241" t="s">
        <v>831</v>
      </c>
    </row>
    <row r="1243" spans="60:60" x14ac:dyDescent="0.35">
      <c r="BH1243" t="s">
        <v>832</v>
      </c>
    </row>
    <row r="1245" spans="60:60" x14ac:dyDescent="0.35">
      <c r="BH1245" t="s">
        <v>833</v>
      </c>
    </row>
    <row r="1246" spans="60:60" x14ac:dyDescent="0.35">
      <c r="BH1246" t="s">
        <v>124</v>
      </c>
    </row>
    <row r="1248" spans="60:60" x14ac:dyDescent="0.35">
      <c r="BH1248" t="s">
        <v>834</v>
      </c>
    </row>
    <row r="1250" spans="60:60" x14ac:dyDescent="0.35">
      <c r="BH1250" t="s">
        <v>835</v>
      </c>
    </row>
    <row r="1251" spans="60:60" x14ac:dyDescent="0.35">
      <c r="BH1251" t="s">
        <v>836</v>
      </c>
    </row>
    <row r="1252" spans="60:60" x14ac:dyDescent="0.35">
      <c r="BH1252" t="s">
        <v>837</v>
      </c>
    </row>
    <row r="1253" spans="60:60" x14ac:dyDescent="0.35">
      <c r="BH1253" t="s">
        <v>170</v>
      </c>
    </row>
    <row r="1255" spans="60:60" x14ac:dyDescent="0.35">
      <c r="BH1255" t="s">
        <v>838</v>
      </c>
    </row>
    <row r="1257" spans="60:60" x14ac:dyDescent="0.35">
      <c r="BH1257" t="s">
        <v>839</v>
      </c>
    </row>
    <row r="1259" spans="60:60" x14ac:dyDescent="0.35">
      <c r="BH1259" t="s">
        <v>840</v>
      </c>
    </row>
    <row r="1261" spans="60:60" x14ac:dyDescent="0.35">
      <c r="BH1261" t="s">
        <v>841</v>
      </c>
    </row>
    <row r="1263" spans="60:60" x14ac:dyDescent="0.35">
      <c r="BH1263" t="s">
        <v>842</v>
      </c>
    </row>
    <row r="1265" spans="60:60" x14ac:dyDescent="0.35">
      <c r="BH1265" t="s">
        <v>843</v>
      </c>
    </row>
    <row r="1267" spans="60:60" x14ac:dyDescent="0.35">
      <c r="BH1267" t="s">
        <v>844</v>
      </c>
    </row>
    <row r="1269" spans="60:60" x14ac:dyDescent="0.35">
      <c r="BH1269" t="s">
        <v>845</v>
      </c>
    </row>
    <row r="1271" spans="60:60" x14ac:dyDescent="0.35">
      <c r="BH1271" t="s">
        <v>846</v>
      </c>
    </row>
    <row r="1272" spans="60:60" x14ac:dyDescent="0.35">
      <c r="BH1272" t="s">
        <v>847</v>
      </c>
    </row>
    <row r="1274" spans="60:60" x14ac:dyDescent="0.35">
      <c r="BH1274" t="s">
        <v>848</v>
      </c>
    </row>
    <row r="1276" spans="60:60" x14ac:dyDescent="0.35">
      <c r="BH1276" t="s">
        <v>849</v>
      </c>
    </row>
    <row r="1278" spans="60:60" x14ac:dyDescent="0.35">
      <c r="BH1278" t="s">
        <v>850</v>
      </c>
    </row>
    <row r="1280" spans="60:60" x14ac:dyDescent="0.35">
      <c r="BH1280" t="s">
        <v>851</v>
      </c>
    </row>
    <row r="1282" spans="60:60" x14ac:dyDescent="0.35">
      <c r="BH1282" t="s">
        <v>852</v>
      </c>
    </row>
    <row r="1284" spans="60:60" x14ac:dyDescent="0.35">
      <c r="BH1284" t="s">
        <v>853</v>
      </c>
    </row>
    <row r="1285" spans="60:60" x14ac:dyDescent="0.35">
      <c r="BH1285" t="s">
        <v>854</v>
      </c>
    </row>
    <row r="1287" spans="60:60" x14ac:dyDescent="0.35">
      <c r="BH1287" t="s">
        <v>855</v>
      </c>
    </row>
    <row r="1289" spans="60:60" x14ac:dyDescent="0.35">
      <c r="BH1289" t="s">
        <v>856</v>
      </c>
    </row>
    <row r="1291" spans="60:60" x14ac:dyDescent="0.35">
      <c r="BH1291" t="s">
        <v>857</v>
      </c>
    </row>
    <row r="1293" spans="60:60" x14ac:dyDescent="0.35">
      <c r="BH1293" t="s">
        <v>858</v>
      </c>
    </row>
    <row r="1295" spans="60:60" x14ac:dyDescent="0.35">
      <c r="BH1295" t="s">
        <v>859</v>
      </c>
    </row>
    <row r="1296" spans="60:60" x14ac:dyDescent="0.35">
      <c r="BH1296" t="s">
        <v>860</v>
      </c>
    </row>
    <row r="1298" spans="58:60" x14ac:dyDescent="0.35">
      <c r="BH1298" t="s">
        <v>861</v>
      </c>
    </row>
    <row r="1300" spans="58:60" x14ac:dyDescent="0.35">
      <c r="BH1300" t="s">
        <v>862</v>
      </c>
    </row>
    <row r="1302" spans="58:60" x14ac:dyDescent="0.35">
      <c r="BH1302" t="s">
        <v>863</v>
      </c>
    </row>
    <row r="1304" spans="58:60" x14ac:dyDescent="0.35">
      <c r="BH1304" t="s">
        <v>864</v>
      </c>
    </row>
    <row r="1306" spans="58:60" x14ac:dyDescent="0.35">
      <c r="BH1306" t="s">
        <v>865</v>
      </c>
    </row>
    <row r="1308" spans="58:60" x14ac:dyDescent="0.35">
      <c r="BF1308">
        <v>1</v>
      </c>
      <c r="BH1308" t="s">
        <v>866</v>
      </c>
    </row>
    <row r="1309" spans="58:60" x14ac:dyDescent="0.35">
      <c r="BH1309" t="s">
        <v>2164</v>
      </c>
    </row>
    <row r="1310" spans="58:60" x14ac:dyDescent="0.35">
      <c r="BH1310" t="s">
        <v>867</v>
      </c>
    </row>
    <row r="1312" spans="58:60" x14ac:dyDescent="0.35">
      <c r="BH1312" t="s">
        <v>868</v>
      </c>
    </row>
    <row r="1314" spans="60:60" x14ac:dyDescent="0.35">
      <c r="BH1314" t="s">
        <v>869</v>
      </c>
    </row>
    <row r="1315" spans="60:60" x14ac:dyDescent="0.35">
      <c r="BH1315" t="s">
        <v>119</v>
      </c>
    </row>
    <row r="1317" spans="60:60" x14ac:dyDescent="0.35">
      <c r="BH1317" t="s">
        <v>870</v>
      </c>
    </row>
    <row r="1319" spans="60:60" x14ac:dyDescent="0.35">
      <c r="BH1319" t="s">
        <v>871</v>
      </c>
    </row>
    <row r="1321" spans="60:60" x14ac:dyDescent="0.35">
      <c r="BH1321" t="s">
        <v>872</v>
      </c>
    </row>
    <row r="1323" spans="60:60" x14ac:dyDescent="0.35">
      <c r="BH1323" t="s">
        <v>873</v>
      </c>
    </row>
    <row r="1325" spans="60:60" x14ac:dyDescent="0.35">
      <c r="BH1325" t="s">
        <v>2240</v>
      </c>
    </row>
    <row r="1327" spans="60:60" x14ac:dyDescent="0.35">
      <c r="BH1327" t="s">
        <v>874</v>
      </c>
    </row>
    <row r="1328" spans="60:60" x14ac:dyDescent="0.35">
      <c r="BH1328" t="s">
        <v>165</v>
      </c>
    </row>
    <row r="1329" spans="6:60" x14ac:dyDescent="0.35">
      <c r="BH1329" t="s">
        <v>875</v>
      </c>
    </row>
    <row r="1330" spans="6:60" x14ac:dyDescent="0.35">
      <c r="BH1330" t="s">
        <v>876</v>
      </c>
    </row>
    <row r="1332" spans="6:60" x14ac:dyDescent="0.35">
      <c r="BH1332" t="s">
        <v>877</v>
      </c>
    </row>
    <row r="1333" spans="6:60" x14ac:dyDescent="0.35">
      <c r="BH1333" t="s">
        <v>878</v>
      </c>
    </row>
    <row r="1334" spans="6:60" x14ac:dyDescent="0.35">
      <c r="BH1334" t="s">
        <v>879</v>
      </c>
    </row>
    <row r="1336" spans="6:60" x14ac:dyDescent="0.35">
      <c r="F1336">
        <v>1</v>
      </c>
      <c r="P1336">
        <v>1</v>
      </c>
      <c r="V1336">
        <v>1</v>
      </c>
      <c r="AB1336">
        <v>1</v>
      </c>
      <c r="AL1336">
        <v>1</v>
      </c>
      <c r="AM1336">
        <v>88</v>
      </c>
      <c r="AQ1336">
        <v>1</v>
      </c>
      <c r="AT1336">
        <v>1</v>
      </c>
      <c r="AZ1336">
        <v>1</v>
      </c>
      <c r="BB1336">
        <v>1</v>
      </c>
      <c r="BH1336" t="s">
        <v>880</v>
      </c>
    </row>
    <row r="1337" spans="6:60" x14ac:dyDescent="0.35">
      <c r="BH1337" t="s">
        <v>881</v>
      </c>
    </row>
    <row r="1338" spans="6:60" x14ac:dyDescent="0.35">
      <c r="BH1338" t="s">
        <v>882</v>
      </c>
    </row>
    <row r="1339" spans="6:60" x14ac:dyDescent="0.35">
      <c r="BH1339" t="s">
        <v>883</v>
      </c>
    </row>
    <row r="1340" spans="6:60" x14ac:dyDescent="0.35">
      <c r="BH1340" t="s">
        <v>883</v>
      </c>
    </row>
    <row r="1342" spans="6:60" x14ac:dyDescent="0.35">
      <c r="BH1342" t="s">
        <v>121</v>
      </c>
    </row>
    <row r="1344" spans="6:60" x14ac:dyDescent="0.35">
      <c r="BH1344" t="s">
        <v>884</v>
      </c>
    </row>
    <row r="1346" spans="60:60" x14ac:dyDescent="0.35">
      <c r="BH1346" t="s">
        <v>885</v>
      </c>
    </row>
    <row r="1348" spans="60:60" x14ac:dyDescent="0.35">
      <c r="BH1348" t="s">
        <v>886</v>
      </c>
    </row>
    <row r="1350" spans="60:60" x14ac:dyDescent="0.35">
      <c r="BH1350" t="s">
        <v>887</v>
      </c>
    </row>
    <row r="1352" spans="60:60" x14ac:dyDescent="0.35">
      <c r="BH1352" t="s">
        <v>888</v>
      </c>
    </row>
    <row r="1354" spans="60:60" x14ac:dyDescent="0.35">
      <c r="BH1354" t="s">
        <v>889</v>
      </c>
    </row>
    <row r="1356" spans="60:60" x14ac:dyDescent="0.35">
      <c r="BH1356" t="s">
        <v>890</v>
      </c>
    </row>
    <row r="1358" spans="60:60" x14ac:dyDescent="0.35">
      <c r="BH1358" t="s">
        <v>891</v>
      </c>
    </row>
    <row r="1360" spans="60:60" x14ac:dyDescent="0.35">
      <c r="BH1360" t="s">
        <v>892</v>
      </c>
    </row>
    <row r="1362" spans="6:60" x14ac:dyDescent="0.35">
      <c r="F1362">
        <v>1</v>
      </c>
      <c r="S1362">
        <v>1</v>
      </c>
      <c r="V1362">
        <v>1</v>
      </c>
      <c r="AF1362">
        <v>1</v>
      </c>
      <c r="AN1362">
        <v>1</v>
      </c>
      <c r="AP1362">
        <v>1</v>
      </c>
      <c r="AV1362">
        <v>1</v>
      </c>
      <c r="AZ1362">
        <v>1</v>
      </c>
      <c r="BB1362">
        <v>1</v>
      </c>
      <c r="BH1362" t="s">
        <v>893</v>
      </c>
    </row>
    <row r="1363" spans="6:60" x14ac:dyDescent="0.35">
      <c r="BH1363" t="s">
        <v>894</v>
      </c>
    </row>
    <row r="1365" spans="6:60" x14ac:dyDescent="0.35">
      <c r="BH1365" t="s">
        <v>895</v>
      </c>
    </row>
    <row r="1366" spans="6:60" x14ac:dyDescent="0.35">
      <c r="BH1366" t="s">
        <v>896</v>
      </c>
    </row>
    <row r="1368" spans="6:60" x14ac:dyDescent="0.35">
      <c r="BH1368" t="s">
        <v>897</v>
      </c>
    </row>
    <row r="1370" spans="6:60" x14ac:dyDescent="0.35">
      <c r="BH1370" t="s">
        <v>898</v>
      </c>
    </row>
    <row r="1372" spans="6:60" x14ac:dyDescent="0.35">
      <c r="BH1372" t="s">
        <v>899</v>
      </c>
    </row>
    <row r="1374" spans="6:60" x14ac:dyDescent="0.35">
      <c r="BH1374" t="s">
        <v>900</v>
      </c>
    </row>
    <row r="1376" spans="6:60" x14ac:dyDescent="0.35">
      <c r="BH1376" t="s">
        <v>901</v>
      </c>
    </row>
    <row r="1378" spans="6:60" x14ac:dyDescent="0.35">
      <c r="BH1378" t="s">
        <v>902</v>
      </c>
    </row>
    <row r="1380" spans="6:60" x14ac:dyDescent="0.35">
      <c r="F1380">
        <v>1</v>
      </c>
      <c r="Q1380">
        <v>1</v>
      </c>
      <c r="U1380">
        <v>1</v>
      </c>
      <c r="AA1380">
        <v>1</v>
      </c>
      <c r="AJ1380">
        <v>1</v>
      </c>
      <c r="AM1380">
        <v>40</v>
      </c>
      <c r="AP1380">
        <v>1</v>
      </c>
      <c r="AV1380">
        <v>1</v>
      </c>
      <c r="AZ1380">
        <v>1</v>
      </c>
      <c r="BB1380">
        <v>1</v>
      </c>
      <c r="BH1380" t="s">
        <v>903</v>
      </c>
    </row>
    <row r="1381" spans="6:60" x14ac:dyDescent="0.35">
      <c r="BH1381" t="s">
        <v>904</v>
      </c>
    </row>
    <row r="1383" spans="6:60" x14ac:dyDescent="0.35">
      <c r="BH1383" t="s">
        <v>161</v>
      </c>
    </row>
    <row r="1384" spans="6:60" x14ac:dyDescent="0.35">
      <c r="BH1384" t="s">
        <v>905</v>
      </c>
    </row>
    <row r="1386" spans="6:60" x14ac:dyDescent="0.35">
      <c r="BH1386" t="s">
        <v>906</v>
      </c>
    </row>
    <row r="1388" spans="6:60" x14ac:dyDescent="0.35">
      <c r="BH1388" t="s">
        <v>907</v>
      </c>
    </row>
    <row r="1390" spans="6:60" x14ac:dyDescent="0.35">
      <c r="BH1390" t="s">
        <v>908</v>
      </c>
    </row>
    <row r="1392" spans="6:60" x14ac:dyDescent="0.35">
      <c r="BH1392" t="s">
        <v>909</v>
      </c>
    </row>
    <row r="1393" spans="7:60" x14ac:dyDescent="0.35">
      <c r="BH1393" t="s">
        <v>910</v>
      </c>
    </row>
    <row r="1395" spans="7:60" x14ac:dyDescent="0.35">
      <c r="BH1395" t="s">
        <v>911</v>
      </c>
    </row>
    <row r="1397" spans="7:60" x14ac:dyDescent="0.35">
      <c r="BH1397" t="s">
        <v>912</v>
      </c>
    </row>
    <row r="1399" spans="7:60" x14ac:dyDescent="0.35">
      <c r="BH1399" t="s">
        <v>913</v>
      </c>
    </row>
    <row r="1401" spans="7:60" x14ac:dyDescent="0.35">
      <c r="BH1401" t="s">
        <v>914</v>
      </c>
    </row>
    <row r="1403" spans="7:60" x14ac:dyDescent="0.35">
      <c r="BH1403" t="s">
        <v>915</v>
      </c>
    </row>
    <row r="1405" spans="7:60" x14ac:dyDescent="0.35">
      <c r="G1405">
        <v>1</v>
      </c>
      <c r="P1405">
        <v>1</v>
      </c>
      <c r="V1405">
        <v>1</v>
      </c>
      <c r="AB1405">
        <v>1</v>
      </c>
      <c r="AK1405">
        <v>1</v>
      </c>
      <c r="AM1405">
        <v>65</v>
      </c>
      <c r="AP1405">
        <v>1</v>
      </c>
      <c r="AU1405">
        <v>1</v>
      </c>
      <c r="AZ1405">
        <v>1</v>
      </c>
      <c r="BC1405">
        <v>1</v>
      </c>
      <c r="BH1405" t="s">
        <v>916</v>
      </c>
    </row>
    <row r="1406" spans="7:60" x14ac:dyDescent="0.35">
      <c r="BH1406" t="s">
        <v>917</v>
      </c>
    </row>
    <row r="1408" spans="7:60" x14ac:dyDescent="0.35">
      <c r="BH1408" t="s">
        <v>918</v>
      </c>
    </row>
    <row r="1410" spans="60:60" x14ac:dyDescent="0.35">
      <c r="BH1410" t="s">
        <v>919</v>
      </c>
    </row>
    <row r="1412" spans="60:60" x14ac:dyDescent="0.35">
      <c r="BH1412" t="s">
        <v>920</v>
      </c>
    </row>
    <row r="1414" spans="60:60" x14ac:dyDescent="0.35">
      <c r="BH1414" t="s">
        <v>921</v>
      </c>
    </row>
    <row r="1416" spans="60:60" x14ac:dyDescent="0.35">
      <c r="BH1416" t="s">
        <v>922</v>
      </c>
    </row>
    <row r="1418" spans="60:60" x14ac:dyDescent="0.35">
      <c r="BH1418" t="s">
        <v>923</v>
      </c>
    </row>
    <row r="1420" spans="60:60" x14ac:dyDescent="0.35">
      <c r="BH1420" t="s">
        <v>7</v>
      </c>
    </row>
    <row r="1422" spans="60:60" x14ac:dyDescent="0.35">
      <c r="BH1422" t="s">
        <v>924</v>
      </c>
    </row>
    <row r="1423" spans="60:60" x14ac:dyDescent="0.35">
      <c r="BH1423" t="s">
        <v>925</v>
      </c>
    </row>
    <row r="1424" spans="60:60" x14ac:dyDescent="0.35">
      <c r="BH1424" t="s">
        <v>926</v>
      </c>
    </row>
    <row r="1426" spans="7:60" x14ac:dyDescent="0.35">
      <c r="BH1426" t="s">
        <v>927</v>
      </c>
    </row>
    <row r="1428" spans="7:60" x14ac:dyDescent="0.35">
      <c r="BH1428" t="s">
        <v>922</v>
      </c>
    </row>
    <row r="1430" spans="7:60" x14ac:dyDescent="0.35">
      <c r="BH1430" t="s">
        <v>928</v>
      </c>
    </row>
    <row r="1432" spans="7:60" x14ac:dyDescent="0.35">
      <c r="BH1432" t="s">
        <v>929</v>
      </c>
    </row>
    <row r="1434" spans="7:60" x14ac:dyDescent="0.35">
      <c r="BH1434" t="s">
        <v>930</v>
      </c>
    </row>
    <row r="1436" spans="7:60" x14ac:dyDescent="0.35">
      <c r="G1436">
        <v>1</v>
      </c>
      <c r="Q1436">
        <v>1</v>
      </c>
      <c r="X1436">
        <v>1</v>
      </c>
      <c r="AA1436">
        <v>1</v>
      </c>
      <c r="AL1436">
        <v>1</v>
      </c>
      <c r="AM1436">
        <v>76</v>
      </c>
      <c r="AP1436">
        <v>1</v>
      </c>
      <c r="AT1436">
        <v>1</v>
      </c>
      <c r="AZ1436">
        <v>1</v>
      </c>
      <c r="BB1436">
        <v>1</v>
      </c>
      <c r="BH1436" t="s">
        <v>931</v>
      </c>
    </row>
    <row r="1438" spans="7:60" x14ac:dyDescent="0.35">
      <c r="BH1438" t="s">
        <v>932</v>
      </c>
    </row>
    <row r="1440" spans="7:60" x14ac:dyDescent="0.35">
      <c r="BH1440" t="s">
        <v>933</v>
      </c>
    </row>
    <row r="1442" spans="60:60" x14ac:dyDescent="0.35">
      <c r="BH1442" t="s">
        <v>934</v>
      </c>
    </row>
    <row r="1443" spans="60:60" x14ac:dyDescent="0.35">
      <c r="BH1443" t="s">
        <v>935</v>
      </c>
    </row>
    <row r="1444" spans="60:60" x14ac:dyDescent="0.35">
      <c r="BH1444" t="s">
        <v>936</v>
      </c>
    </row>
    <row r="1445" spans="60:60" x14ac:dyDescent="0.35">
      <c r="BH1445" t="s">
        <v>937</v>
      </c>
    </row>
    <row r="1447" spans="60:60" x14ac:dyDescent="0.35">
      <c r="BH1447" t="s">
        <v>938</v>
      </c>
    </row>
    <row r="1448" spans="60:60" x14ac:dyDescent="0.35">
      <c r="BH1448" t="s">
        <v>148</v>
      </c>
    </row>
    <row r="1449" spans="60:60" x14ac:dyDescent="0.35">
      <c r="BH1449" t="s">
        <v>939</v>
      </c>
    </row>
    <row r="1450" spans="60:60" x14ac:dyDescent="0.35">
      <c r="BH1450" t="s">
        <v>940</v>
      </c>
    </row>
    <row r="1451" spans="60:60" x14ac:dyDescent="0.35">
      <c r="BH1451" t="s">
        <v>941</v>
      </c>
    </row>
    <row r="1453" spans="60:60" x14ac:dyDescent="0.35">
      <c r="BH1453" t="s">
        <v>942</v>
      </c>
    </row>
    <row r="1455" spans="60:60" x14ac:dyDescent="0.35">
      <c r="BH1455" t="s">
        <v>2215</v>
      </c>
    </row>
    <row r="1457" spans="60:60" x14ac:dyDescent="0.35">
      <c r="BH1457" t="s">
        <v>943</v>
      </c>
    </row>
    <row r="1459" spans="60:60" x14ac:dyDescent="0.35">
      <c r="BH1459" t="s">
        <v>944</v>
      </c>
    </row>
    <row r="1461" spans="60:60" x14ac:dyDescent="0.35">
      <c r="BH1461" t="s">
        <v>945</v>
      </c>
    </row>
    <row r="1462" spans="60:60" x14ac:dyDescent="0.35">
      <c r="BH1462" t="s">
        <v>946</v>
      </c>
    </row>
    <row r="1464" spans="60:60" x14ac:dyDescent="0.35">
      <c r="BH1464" t="s">
        <v>947</v>
      </c>
    </row>
    <row r="1466" spans="60:60" x14ac:dyDescent="0.35">
      <c r="BH1466" t="s">
        <v>948</v>
      </c>
    </row>
    <row r="1468" spans="60:60" x14ac:dyDescent="0.35">
      <c r="BH1468" t="s">
        <v>949</v>
      </c>
    </row>
    <row r="1469" spans="60:60" x14ac:dyDescent="0.35">
      <c r="BH1469" t="s">
        <v>950</v>
      </c>
    </row>
    <row r="1471" spans="60:60" x14ac:dyDescent="0.35">
      <c r="BH1471" t="s">
        <v>951</v>
      </c>
    </row>
    <row r="1473" spans="7:60" x14ac:dyDescent="0.35">
      <c r="BH1473" t="s">
        <v>952</v>
      </c>
    </row>
    <row r="1475" spans="7:60" x14ac:dyDescent="0.35">
      <c r="BH1475" t="s">
        <v>953</v>
      </c>
    </row>
    <row r="1478" spans="7:60" x14ac:dyDescent="0.35">
      <c r="G1478">
        <v>1</v>
      </c>
      <c r="P1478">
        <v>1</v>
      </c>
      <c r="Y1478">
        <v>1</v>
      </c>
      <c r="AB1478">
        <v>1</v>
      </c>
      <c r="AH1478">
        <v>1</v>
      </c>
      <c r="AM1478">
        <v>5</v>
      </c>
      <c r="AP1478">
        <v>1</v>
      </c>
      <c r="AT1478">
        <v>1</v>
      </c>
      <c r="AY1478">
        <v>1</v>
      </c>
      <c r="BC1478">
        <v>1</v>
      </c>
      <c r="BD1478">
        <v>1</v>
      </c>
      <c r="BH1478" t="s">
        <v>954</v>
      </c>
    </row>
    <row r="1479" spans="7:60" x14ac:dyDescent="0.35">
      <c r="BH1479" t="s">
        <v>955</v>
      </c>
    </row>
    <row r="1481" spans="7:60" x14ac:dyDescent="0.35">
      <c r="BH1481" t="s">
        <v>956</v>
      </c>
    </row>
    <row r="1482" spans="7:60" x14ac:dyDescent="0.35">
      <c r="BH1482" t="s">
        <v>957</v>
      </c>
    </row>
    <row r="1484" spans="7:60" x14ac:dyDescent="0.35">
      <c r="BH1484" t="s">
        <v>958</v>
      </c>
    </row>
    <row r="1486" spans="7:60" x14ac:dyDescent="0.35">
      <c r="BH1486" t="s">
        <v>959</v>
      </c>
    </row>
    <row r="1487" spans="7:60" x14ac:dyDescent="0.35">
      <c r="BH1487" t="s">
        <v>960</v>
      </c>
    </row>
    <row r="1489" spans="60:60" x14ac:dyDescent="0.35">
      <c r="BH1489" t="s">
        <v>961</v>
      </c>
    </row>
    <row r="1491" spans="60:60" x14ac:dyDescent="0.35">
      <c r="BH1491" t="s">
        <v>962</v>
      </c>
    </row>
    <row r="1492" spans="60:60" x14ac:dyDescent="0.35">
      <c r="BH1492" t="s">
        <v>963</v>
      </c>
    </row>
    <row r="1494" spans="60:60" x14ac:dyDescent="0.35">
      <c r="BH1494" t="s">
        <v>964</v>
      </c>
    </row>
    <row r="1496" spans="60:60" x14ac:dyDescent="0.35">
      <c r="BH1496" t="s">
        <v>965</v>
      </c>
    </row>
    <row r="1498" spans="60:60" x14ac:dyDescent="0.35">
      <c r="BH1498" t="s">
        <v>966</v>
      </c>
    </row>
    <row r="1500" spans="60:60" x14ac:dyDescent="0.35">
      <c r="BH1500" t="s">
        <v>967</v>
      </c>
    </row>
    <row r="1501" spans="60:60" x14ac:dyDescent="0.35">
      <c r="BH1501" t="s">
        <v>968</v>
      </c>
    </row>
    <row r="1503" spans="60:60" x14ac:dyDescent="0.35">
      <c r="BH1503" t="s">
        <v>969</v>
      </c>
    </row>
    <row r="1505" spans="60:60" x14ac:dyDescent="0.35">
      <c r="BH1505" t="s">
        <v>20</v>
      </c>
    </row>
    <row r="1506" spans="60:60" x14ac:dyDescent="0.35">
      <c r="BH1506" t="s">
        <v>970</v>
      </c>
    </row>
    <row r="1507" spans="60:60" x14ac:dyDescent="0.35">
      <c r="BH1507" t="s">
        <v>971</v>
      </c>
    </row>
    <row r="1509" spans="60:60" x14ac:dyDescent="0.35">
      <c r="BH1509" t="s">
        <v>972</v>
      </c>
    </row>
    <row r="1510" spans="60:60" x14ac:dyDescent="0.35">
      <c r="BH1510" t="s">
        <v>973</v>
      </c>
    </row>
    <row r="1511" spans="60:60" x14ac:dyDescent="0.35">
      <c r="BH1511" t="s">
        <v>974</v>
      </c>
    </row>
    <row r="1513" spans="60:60" x14ac:dyDescent="0.35">
      <c r="BH1513" t="s">
        <v>975</v>
      </c>
    </row>
    <row r="1515" spans="60:60" x14ac:dyDescent="0.35">
      <c r="BH1515" t="s">
        <v>976</v>
      </c>
    </row>
    <row r="1517" spans="60:60" x14ac:dyDescent="0.35">
      <c r="BH1517" t="s">
        <v>977</v>
      </c>
    </row>
    <row r="1519" spans="60:60" x14ac:dyDescent="0.35">
      <c r="BH1519" t="s">
        <v>978</v>
      </c>
    </row>
    <row r="1521" spans="59:60" x14ac:dyDescent="0.35">
      <c r="BH1521" t="s">
        <v>979</v>
      </c>
    </row>
    <row r="1523" spans="59:60" x14ac:dyDescent="0.35">
      <c r="BH1523" t="s">
        <v>980</v>
      </c>
    </row>
    <row r="1525" spans="59:60" x14ac:dyDescent="0.35">
      <c r="BG1525">
        <v>1</v>
      </c>
      <c r="BH1525" t="s">
        <v>981</v>
      </c>
    </row>
    <row r="1526" spans="59:60" x14ac:dyDescent="0.35">
      <c r="BH1526" t="s">
        <v>982</v>
      </c>
    </row>
    <row r="1527" spans="59:60" x14ac:dyDescent="0.35">
      <c r="BH1527" t="s">
        <v>983</v>
      </c>
    </row>
    <row r="1528" spans="59:60" x14ac:dyDescent="0.35">
      <c r="BH1528" t="s">
        <v>984</v>
      </c>
    </row>
    <row r="1530" spans="59:60" x14ac:dyDescent="0.35">
      <c r="BH1530" t="s">
        <v>985</v>
      </c>
    </row>
    <row r="1532" spans="59:60" x14ac:dyDescent="0.35">
      <c r="BH1532" t="s">
        <v>986</v>
      </c>
    </row>
    <row r="1534" spans="59:60" x14ac:dyDescent="0.35">
      <c r="BH1534" t="s">
        <v>987</v>
      </c>
    </row>
    <row r="1536" spans="59:60" x14ac:dyDescent="0.35">
      <c r="BH1536" t="s">
        <v>988</v>
      </c>
    </row>
    <row r="1538" spans="9:60" x14ac:dyDescent="0.35">
      <c r="BH1538" t="s">
        <v>989</v>
      </c>
    </row>
    <row r="1540" spans="9:60" x14ac:dyDescent="0.35">
      <c r="BH1540" t="s">
        <v>990</v>
      </c>
    </row>
    <row r="1542" spans="9:60" x14ac:dyDescent="0.35">
      <c r="BH1542" t="s">
        <v>991</v>
      </c>
    </row>
    <row r="1544" spans="9:60" x14ac:dyDescent="0.35">
      <c r="BH1544" t="s">
        <v>992</v>
      </c>
    </row>
    <row r="1546" spans="9:60" x14ac:dyDescent="0.35">
      <c r="BH1546" t="s">
        <v>993</v>
      </c>
    </row>
    <row r="1548" spans="9:60" x14ac:dyDescent="0.35">
      <c r="BH1548" t="s">
        <v>994</v>
      </c>
    </row>
    <row r="1550" spans="9:60" x14ac:dyDescent="0.35">
      <c r="I1550">
        <v>1</v>
      </c>
      <c r="S1550">
        <v>1</v>
      </c>
      <c r="W1550">
        <v>1</v>
      </c>
      <c r="AF1550">
        <v>1</v>
      </c>
      <c r="AL1550">
        <v>1</v>
      </c>
      <c r="AM1550">
        <v>71</v>
      </c>
      <c r="AP1550">
        <v>1</v>
      </c>
      <c r="AV1550">
        <v>1</v>
      </c>
      <c r="AZ1550">
        <v>1</v>
      </c>
      <c r="BC1550">
        <v>1</v>
      </c>
      <c r="BH1550" t="s">
        <v>995</v>
      </c>
    </row>
    <row r="1551" spans="9:60" x14ac:dyDescent="0.35">
      <c r="BH1551" t="s">
        <v>996</v>
      </c>
    </row>
    <row r="1553" spans="59:60" x14ac:dyDescent="0.35">
      <c r="BH1553" t="s">
        <v>997</v>
      </c>
    </row>
    <row r="1554" spans="59:60" x14ac:dyDescent="0.35">
      <c r="BH1554" t="s">
        <v>998</v>
      </c>
    </row>
    <row r="1555" spans="59:60" x14ac:dyDescent="0.35">
      <c r="BH1555" t="s">
        <v>999</v>
      </c>
    </row>
    <row r="1557" spans="59:60" x14ac:dyDescent="0.35">
      <c r="BH1557" t="s">
        <v>1000</v>
      </c>
    </row>
    <row r="1559" spans="59:60" x14ac:dyDescent="0.35">
      <c r="BH1559" t="s">
        <v>1001</v>
      </c>
    </row>
    <row r="1561" spans="59:60" x14ac:dyDescent="0.35">
      <c r="BH1561" t="s">
        <v>1002</v>
      </c>
    </row>
    <row r="1563" spans="59:60" x14ac:dyDescent="0.35">
      <c r="BH1563" t="s">
        <v>1003</v>
      </c>
    </row>
    <row r="1565" spans="59:60" x14ac:dyDescent="0.35">
      <c r="BG1565">
        <v>1</v>
      </c>
      <c r="BH1565" t="s">
        <v>1004</v>
      </c>
    </row>
    <row r="1566" spans="59:60" x14ac:dyDescent="0.35">
      <c r="BH1566" t="s">
        <v>1005</v>
      </c>
    </row>
    <row r="1568" spans="59:60" x14ac:dyDescent="0.35">
      <c r="BH1568" t="s">
        <v>1006</v>
      </c>
    </row>
    <row r="1569" spans="60:60" x14ac:dyDescent="0.35">
      <c r="BH1569" t="s">
        <v>1007</v>
      </c>
    </row>
    <row r="1571" spans="60:60" x14ac:dyDescent="0.35">
      <c r="BH1571" t="s">
        <v>1008</v>
      </c>
    </row>
    <row r="1573" spans="60:60" x14ac:dyDescent="0.35">
      <c r="BH1573" t="s">
        <v>1009</v>
      </c>
    </row>
    <row r="1575" spans="60:60" x14ac:dyDescent="0.35">
      <c r="BH1575" t="s">
        <v>1010</v>
      </c>
    </row>
    <row r="1577" spans="60:60" x14ac:dyDescent="0.35">
      <c r="BH1577" s="68" t="s">
        <v>1011</v>
      </c>
    </row>
    <row r="1579" spans="60:60" x14ac:dyDescent="0.35">
      <c r="BH1579" t="s">
        <v>1012</v>
      </c>
    </row>
    <row r="1581" spans="60:60" x14ac:dyDescent="0.35">
      <c r="BH1581" t="s">
        <v>1013</v>
      </c>
    </row>
    <row r="1582" spans="60:60" x14ac:dyDescent="0.35">
      <c r="BH1582" t="s">
        <v>1014</v>
      </c>
    </row>
    <row r="1584" spans="60:60" x14ac:dyDescent="0.35">
      <c r="BH1584" t="s">
        <v>1015</v>
      </c>
    </row>
    <row r="1586" spans="60:60" x14ac:dyDescent="0.35">
      <c r="BH1586" t="s">
        <v>1016</v>
      </c>
    </row>
    <row r="1588" spans="60:60" x14ac:dyDescent="0.35">
      <c r="BH1588" t="s">
        <v>1017</v>
      </c>
    </row>
    <row r="1590" spans="60:60" x14ac:dyDescent="0.35">
      <c r="BH1590" t="s">
        <v>2165</v>
      </c>
    </row>
    <row r="1591" spans="60:60" x14ac:dyDescent="0.35">
      <c r="BH1591" t="s">
        <v>1018</v>
      </c>
    </row>
    <row r="1593" spans="60:60" x14ac:dyDescent="0.35">
      <c r="BH1593" t="s">
        <v>1019</v>
      </c>
    </row>
    <row r="1595" spans="60:60" x14ac:dyDescent="0.35">
      <c r="BH1595" t="s">
        <v>1020</v>
      </c>
    </row>
    <row r="1596" spans="60:60" x14ac:dyDescent="0.35">
      <c r="BH1596" t="s">
        <v>16</v>
      </c>
    </row>
    <row r="1598" spans="60:60" x14ac:dyDescent="0.35">
      <c r="BH1598" t="s">
        <v>1021</v>
      </c>
    </row>
    <row r="1599" spans="60:60" x14ac:dyDescent="0.35">
      <c r="BH1599" t="s">
        <v>1022</v>
      </c>
    </row>
    <row r="1600" spans="60:60" x14ac:dyDescent="0.35">
      <c r="BH1600" t="s">
        <v>1023</v>
      </c>
    </row>
    <row r="1602" spans="60:60" x14ac:dyDescent="0.35">
      <c r="BH1602" t="s">
        <v>1024</v>
      </c>
    </row>
    <row r="1604" spans="60:60" x14ac:dyDescent="0.35">
      <c r="BH1604" t="s">
        <v>2170</v>
      </c>
    </row>
    <row r="1606" spans="60:60" x14ac:dyDescent="0.35">
      <c r="BH1606" t="s">
        <v>2171</v>
      </c>
    </row>
    <row r="1608" spans="60:60" x14ac:dyDescent="0.35">
      <c r="BH1608" t="s">
        <v>2172</v>
      </c>
    </row>
    <row r="1610" spans="60:60" x14ac:dyDescent="0.35">
      <c r="BH1610" t="s">
        <v>2167</v>
      </c>
    </row>
    <row r="1612" spans="60:60" x14ac:dyDescent="0.35">
      <c r="BH1612" t="s">
        <v>2173</v>
      </c>
    </row>
    <row r="1614" spans="60:60" x14ac:dyDescent="0.35">
      <c r="BH1614" t="s">
        <v>2174</v>
      </c>
    </row>
    <row r="1616" spans="60:60" x14ac:dyDescent="0.35">
      <c r="BH1616" t="s">
        <v>2175</v>
      </c>
    </row>
    <row r="1618" spans="60:60" x14ac:dyDescent="0.35">
      <c r="BH1618" t="s">
        <v>2176</v>
      </c>
    </row>
    <row r="1620" spans="60:60" x14ac:dyDescent="0.35">
      <c r="BH1620" t="s">
        <v>2191</v>
      </c>
    </row>
    <row r="1622" spans="60:60" x14ac:dyDescent="0.35">
      <c r="BH1622" t="s">
        <v>2177</v>
      </c>
    </row>
    <row r="1624" spans="60:60" x14ac:dyDescent="0.35">
      <c r="BH1624" t="s">
        <v>2178</v>
      </c>
    </row>
    <row r="1626" spans="60:60" x14ac:dyDescent="0.35">
      <c r="BH1626" t="s">
        <v>1025</v>
      </c>
    </row>
    <row r="1627" spans="60:60" x14ac:dyDescent="0.35">
      <c r="BH1627" t="s">
        <v>2179</v>
      </c>
    </row>
    <row r="1629" spans="60:60" x14ac:dyDescent="0.35">
      <c r="BH1629" t="s">
        <v>2180</v>
      </c>
    </row>
    <row r="1631" spans="60:60" x14ac:dyDescent="0.35">
      <c r="BH1631" t="s">
        <v>2181</v>
      </c>
    </row>
    <row r="1633" spans="60:60" x14ac:dyDescent="0.35">
      <c r="BH1633" t="s">
        <v>2216</v>
      </c>
    </row>
    <row r="1635" spans="60:60" x14ac:dyDescent="0.35">
      <c r="BH1635" t="s">
        <v>2182</v>
      </c>
    </row>
    <row r="1637" spans="60:60" x14ac:dyDescent="0.35">
      <c r="BH1637" t="s">
        <v>2183</v>
      </c>
    </row>
    <row r="1639" spans="60:60" x14ac:dyDescent="0.35">
      <c r="BH1639" t="s">
        <v>2184</v>
      </c>
    </row>
    <row r="1642" spans="60:60" x14ac:dyDescent="0.35">
      <c r="BH1642" t="s">
        <v>2194</v>
      </c>
    </row>
    <row r="1643" spans="60:60" x14ac:dyDescent="0.35">
      <c r="BH1643" t="s">
        <v>2185</v>
      </c>
    </row>
    <row r="1645" spans="60:60" x14ac:dyDescent="0.35">
      <c r="BH1645" t="s">
        <v>2217</v>
      </c>
    </row>
    <row r="1647" spans="60:60" x14ac:dyDescent="0.35">
      <c r="BH1647" t="s">
        <v>2186</v>
      </c>
    </row>
    <row r="1649" spans="59:60" x14ac:dyDescent="0.35">
      <c r="BH1649" t="s">
        <v>2218</v>
      </c>
    </row>
    <row r="1651" spans="59:60" x14ac:dyDescent="0.35">
      <c r="BH1651" t="s">
        <v>2187</v>
      </c>
    </row>
    <row r="1653" spans="59:60" x14ac:dyDescent="0.35">
      <c r="BH1653" t="s">
        <v>2188</v>
      </c>
    </row>
    <row r="1655" spans="59:60" x14ac:dyDescent="0.35">
      <c r="BH1655" t="s">
        <v>2195</v>
      </c>
    </row>
    <row r="1656" spans="59:60" x14ac:dyDescent="0.35">
      <c r="BH1656" t="s">
        <v>2219</v>
      </c>
    </row>
    <row r="1658" spans="59:60" x14ac:dyDescent="0.35">
      <c r="BH1658" t="s">
        <v>2189</v>
      </c>
    </row>
    <row r="1660" spans="59:60" x14ac:dyDescent="0.35">
      <c r="BH1660" t="s">
        <v>2190</v>
      </c>
    </row>
    <row r="1662" spans="59:60" x14ac:dyDescent="0.35">
      <c r="BG1662">
        <v>1</v>
      </c>
      <c r="BH1662" t="s">
        <v>1026</v>
      </c>
    </row>
    <row r="1664" spans="59:60" x14ac:dyDescent="0.35">
      <c r="BH1664" t="s">
        <v>1027</v>
      </c>
    </row>
    <row r="1665" spans="60:60" x14ac:dyDescent="0.35">
      <c r="BH1665" t="s">
        <v>1028</v>
      </c>
    </row>
    <row r="1666" spans="60:60" x14ac:dyDescent="0.35">
      <c r="BH1666" t="s">
        <v>1029</v>
      </c>
    </row>
    <row r="1667" spans="60:60" x14ac:dyDescent="0.35">
      <c r="BH1667" t="s">
        <v>1030</v>
      </c>
    </row>
    <row r="1669" spans="60:60" x14ac:dyDescent="0.35">
      <c r="BH1669" t="s">
        <v>1031</v>
      </c>
    </row>
    <row r="1671" spans="60:60" x14ac:dyDescent="0.35">
      <c r="BH1671" t="s">
        <v>1032</v>
      </c>
    </row>
    <row r="1673" spans="60:60" x14ac:dyDescent="0.35">
      <c r="BH1673" t="s">
        <v>1033</v>
      </c>
    </row>
    <row r="1675" spans="60:60" x14ac:dyDescent="0.35">
      <c r="BH1675" t="s">
        <v>1034</v>
      </c>
    </row>
    <row r="1677" spans="60:60" x14ac:dyDescent="0.35">
      <c r="BH1677" t="s">
        <v>1035</v>
      </c>
    </row>
    <row r="1679" spans="60:60" x14ac:dyDescent="0.35">
      <c r="BH1679" t="s">
        <v>1036</v>
      </c>
    </row>
    <row r="1680" spans="60:60" x14ac:dyDescent="0.35">
      <c r="BH1680" t="s">
        <v>1037</v>
      </c>
    </row>
    <row r="1682" spans="60:60" x14ac:dyDescent="0.35">
      <c r="BH1682" t="s">
        <v>1038</v>
      </c>
    </row>
    <row r="1684" spans="60:60" x14ac:dyDescent="0.35">
      <c r="BH1684" t="s">
        <v>1039</v>
      </c>
    </row>
    <row r="1686" spans="60:60" x14ac:dyDescent="0.35">
      <c r="BH1686" t="s">
        <v>1040</v>
      </c>
    </row>
    <row r="1688" spans="60:60" x14ac:dyDescent="0.35">
      <c r="BH1688" t="s">
        <v>1041</v>
      </c>
    </row>
    <row r="1690" spans="60:60" x14ac:dyDescent="0.35">
      <c r="BH1690" t="s">
        <v>1042</v>
      </c>
    </row>
    <row r="1692" spans="60:60" x14ac:dyDescent="0.35">
      <c r="BH1692" t="s">
        <v>1043</v>
      </c>
    </row>
    <row r="1694" spans="60:60" x14ac:dyDescent="0.35">
      <c r="BH1694" t="s">
        <v>1044</v>
      </c>
    </row>
    <row r="1696" spans="60:60" x14ac:dyDescent="0.35">
      <c r="BH1696" t="s">
        <v>2220</v>
      </c>
    </row>
    <row r="1698" spans="60:60" x14ac:dyDescent="0.35">
      <c r="BH1698" t="s">
        <v>1045</v>
      </c>
    </row>
    <row r="1699" spans="60:60" x14ac:dyDescent="0.35">
      <c r="BH1699" t="s">
        <v>1046</v>
      </c>
    </row>
    <row r="1701" spans="60:60" x14ac:dyDescent="0.35">
      <c r="BH1701" t="s">
        <v>1047</v>
      </c>
    </row>
    <row r="1703" spans="60:60" x14ac:dyDescent="0.35">
      <c r="BH1703" t="s">
        <v>1048</v>
      </c>
    </row>
    <row r="1705" spans="60:60" x14ac:dyDescent="0.35">
      <c r="BH1705" t="s">
        <v>1049</v>
      </c>
    </row>
    <row r="1707" spans="60:60" x14ac:dyDescent="0.35">
      <c r="BH1707" t="s">
        <v>1050</v>
      </c>
    </row>
    <row r="1709" spans="60:60" x14ac:dyDescent="0.35">
      <c r="BH1709" t="s">
        <v>1051</v>
      </c>
    </row>
    <row r="1711" spans="60:60" x14ac:dyDescent="0.35">
      <c r="BH1711" t="s">
        <v>1052</v>
      </c>
    </row>
    <row r="1713" spans="60:60" x14ac:dyDescent="0.35">
      <c r="BH1713" t="s">
        <v>1053</v>
      </c>
    </row>
    <row r="1715" spans="60:60" x14ac:dyDescent="0.35">
      <c r="BH1715" t="s">
        <v>1054</v>
      </c>
    </row>
    <row r="1717" spans="60:60" x14ac:dyDescent="0.35">
      <c r="BH1717" t="s">
        <v>1055</v>
      </c>
    </row>
    <row r="1719" spans="60:60" x14ac:dyDescent="0.35">
      <c r="BH1719" t="s">
        <v>1056</v>
      </c>
    </row>
    <row r="1721" spans="60:60" x14ac:dyDescent="0.35">
      <c r="BH1721" t="s">
        <v>1057</v>
      </c>
    </row>
    <row r="1723" spans="60:60" x14ac:dyDescent="0.35">
      <c r="BH1723" t="s">
        <v>1058</v>
      </c>
    </row>
    <row r="1725" spans="60:60" x14ac:dyDescent="0.35">
      <c r="BH1725" t="s">
        <v>1059</v>
      </c>
    </row>
    <row r="1727" spans="60:60" x14ac:dyDescent="0.35">
      <c r="BH1727" t="s">
        <v>1060</v>
      </c>
    </row>
    <row r="1729" spans="57:60" x14ac:dyDescent="0.35">
      <c r="BH1729" t="s">
        <v>1061</v>
      </c>
    </row>
    <row r="1731" spans="57:60" x14ac:dyDescent="0.35">
      <c r="BE1731">
        <v>1</v>
      </c>
      <c r="BH1731" t="s">
        <v>1062</v>
      </c>
    </row>
    <row r="1732" spans="57:60" x14ac:dyDescent="0.35">
      <c r="BH1732" t="s">
        <v>1063</v>
      </c>
    </row>
    <row r="1733" spans="57:60" x14ac:dyDescent="0.35">
      <c r="BH1733" t="s">
        <v>1064</v>
      </c>
    </row>
    <row r="1734" spans="57:60" x14ac:dyDescent="0.35">
      <c r="BH1734" t="s">
        <v>1065</v>
      </c>
    </row>
    <row r="1735" spans="57:60" x14ac:dyDescent="0.35">
      <c r="BH1735" t="s">
        <v>1066</v>
      </c>
    </row>
    <row r="1736" spans="57:60" x14ac:dyDescent="0.35">
      <c r="BH1736" t="s">
        <v>1067</v>
      </c>
    </row>
    <row r="1738" spans="57:60" x14ac:dyDescent="0.35">
      <c r="BH1738" t="s">
        <v>1068</v>
      </c>
    </row>
    <row r="1740" spans="57:60" x14ac:dyDescent="0.35">
      <c r="BH1740" t="s">
        <v>1069</v>
      </c>
    </row>
    <row r="1742" spans="57:60" x14ac:dyDescent="0.35">
      <c r="BH1742" t="s">
        <v>1070</v>
      </c>
    </row>
    <row r="1744" spans="57:60" x14ac:dyDescent="0.35">
      <c r="BH1744" t="s">
        <v>1071</v>
      </c>
    </row>
    <row r="1746" spans="60:60" x14ac:dyDescent="0.35">
      <c r="BH1746" t="s">
        <v>1072</v>
      </c>
    </row>
    <row r="1747" spans="60:60" x14ac:dyDescent="0.35">
      <c r="BH1747" t="s">
        <v>124</v>
      </c>
    </row>
    <row r="1748" spans="60:60" x14ac:dyDescent="0.35">
      <c r="BH1748" t="s">
        <v>1073</v>
      </c>
    </row>
    <row r="1749" spans="60:60" x14ac:dyDescent="0.35">
      <c r="BH1749" t="s">
        <v>1074</v>
      </c>
    </row>
    <row r="1750" spans="60:60" x14ac:dyDescent="0.35">
      <c r="BH1750" t="s">
        <v>1075</v>
      </c>
    </row>
    <row r="1752" spans="60:60" x14ac:dyDescent="0.35">
      <c r="BH1752" t="s">
        <v>1076</v>
      </c>
    </row>
    <row r="1753" spans="60:60" x14ac:dyDescent="0.35">
      <c r="BH1753" t="s">
        <v>1077</v>
      </c>
    </row>
    <row r="1754" spans="60:60" x14ac:dyDescent="0.35">
      <c r="BH1754" t="s">
        <v>1078</v>
      </c>
    </row>
    <row r="1756" spans="60:60" x14ac:dyDescent="0.35">
      <c r="BH1756" t="s">
        <v>1079</v>
      </c>
    </row>
    <row r="1758" spans="60:60" x14ac:dyDescent="0.35">
      <c r="BH1758" t="s">
        <v>1080</v>
      </c>
    </row>
    <row r="1760" spans="60:60" x14ac:dyDescent="0.35">
      <c r="BH1760" t="s">
        <v>1081</v>
      </c>
    </row>
    <row r="1762" spans="57:60" x14ac:dyDescent="0.35">
      <c r="BH1762" t="s">
        <v>1082</v>
      </c>
    </row>
    <row r="1764" spans="57:60" x14ac:dyDescent="0.35">
      <c r="BH1764" t="s">
        <v>1083</v>
      </c>
    </row>
    <row r="1765" spans="57:60" x14ac:dyDescent="0.35">
      <c r="BH1765" t="s">
        <v>1084</v>
      </c>
    </row>
    <row r="1767" spans="57:60" x14ac:dyDescent="0.35">
      <c r="BH1767" t="s">
        <v>1085</v>
      </c>
    </row>
    <row r="1769" spans="57:60" x14ac:dyDescent="0.35">
      <c r="BH1769" t="s">
        <v>1086</v>
      </c>
    </row>
    <row r="1771" spans="57:60" x14ac:dyDescent="0.35">
      <c r="BH1771" t="s">
        <v>1087</v>
      </c>
    </row>
    <row r="1772" spans="57:60" x14ac:dyDescent="0.35">
      <c r="BE1772">
        <v>1</v>
      </c>
    </row>
    <row r="1773" spans="57:60" x14ac:dyDescent="0.35">
      <c r="BH1773" t="s">
        <v>1088</v>
      </c>
    </row>
    <row r="1774" spans="57:60" x14ac:dyDescent="0.35">
      <c r="BH1774" t="s">
        <v>1063</v>
      </c>
    </row>
    <row r="1775" spans="57:60" x14ac:dyDescent="0.35">
      <c r="BH1775" t="s">
        <v>1064</v>
      </c>
    </row>
    <row r="1776" spans="57:60" x14ac:dyDescent="0.35">
      <c r="BH1776" t="s">
        <v>1065</v>
      </c>
    </row>
    <row r="1777" spans="60:60" x14ac:dyDescent="0.35">
      <c r="BH1777" t="s">
        <v>1066</v>
      </c>
    </row>
    <row r="1778" spans="60:60" x14ac:dyDescent="0.35">
      <c r="BH1778" t="s">
        <v>1067</v>
      </c>
    </row>
    <row r="1780" spans="60:60" x14ac:dyDescent="0.35">
      <c r="BH1780" t="s">
        <v>1068</v>
      </c>
    </row>
    <row r="1782" spans="60:60" x14ac:dyDescent="0.35">
      <c r="BH1782" t="s">
        <v>1069</v>
      </c>
    </row>
    <row r="1784" spans="60:60" x14ac:dyDescent="0.35">
      <c r="BH1784" t="s">
        <v>1070</v>
      </c>
    </row>
    <row r="1786" spans="60:60" x14ac:dyDescent="0.35">
      <c r="BH1786" t="s">
        <v>1071</v>
      </c>
    </row>
    <row r="1788" spans="60:60" x14ac:dyDescent="0.35">
      <c r="BH1788" t="s">
        <v>1072</v>
      </c>
    </row>
    <row r="1789" spans="60:60" x14ac:dyDescent="0.35">
      <c r="BH1789" t="s">
        <v>124</v>
      </c>
    </row>
    <row r="1790" spans="60:60" x14ac:dyDescent="0.35">
      <c r="BH1790" t="s">
        <v>1073</v>
      </c>
    </row>
    <row r="1791" spans="60:60" x14ac:dyDescent="0.35">
      <c r="BH1791" t="s">
        <v>1074</v>
      </c>
    </row>
    <row r="1792" spans="60:60" x14ac:dyDescent="0.35">
      <c r="BH1792" t="s">
        <v>1075</v>
      </c>
    </row>
    <row r="1794" spans="60:60" x14ac:dyDescent="0.35">
      <c r="BH1794" t="s">
        <v>1076</v>
      </c>
    </row>
    <row r="1795" spans="60:60" x14ac:dyDescent="0.35">
      <c r="BH1795" t="s">
        <v>1077</v>
      </c>
    </row>
    <row r="1796" spans="60:60" x14ac:dyDescent="0.35">
      <c r="BH1796" t="s">
        <v>1078</v>
      </c>
    </row>
    <row r="1798" spans="60:60" x14ac:dyDescent="0.35">
      <c r="BH1798" t="s">
        <v>1079</v>
      </c>
    </row>
    <row r="1800" spans="60:60" x14ac:dyDescent="0.35">
      <c r="BH1800" t="s">
        <v>1080</v>
      </c>
    </row>
    <row r="1802" spans="60:60" x14ac:dyDescent="0.35">
      <c r="BH1802" t="s">
        <v>1081</v>
      </c>
    </row>
    <row r="1804" spans="60:60" x14ac:dyDescent="0.35">
      <c r="BH1804" t="s">
        <v>1082</v>
      </c>
    </row>
    <row r="1806" spans="60:60" x14ac:dyDescent="0.35">
      <c r="BH1806" t="s">
        <v>1083</v>
      </c>
    </row>
    <row r="1807" spans="60:60" x14ac:dyDescent="0.35">
      <c r="BH1807" t="s">
        <v>1084</v>
      </c>
    </row>
    <row r="1809" spans="7:60" x14ac:dyDescent="0.35">
      <c r="BH1809" t="s">
        <v>1085</v>
      </c>
    </row>
    <row r="1811" spans="7:60" x14ac:dyDescent="0.35">
      <c r="BH1811" t="s">
        <v>1086</v>
      </c>
    </row>
    <row r="1813" spans="7:60" x14ac:dyDescent="0.35">
      <c r="BH1813" t="s">
        <v>1087</v>
      </c>
    </row>
    <row r="1815" spans="7:60" x14ac:dyDescent="0.35">
      <c r="G1815">
        <v>1</v>
      </c>
      <c r="S1815">
        <v>1</v>
      </c>
      <c r="U1815">
        <v>1</v>
      </c>
      <c r="AF1815">
        <v>1</v>
      </c>
      <c r="AL1815">
        <v>1</v>
      </c>
      <c r="AM1815">
        <v>77</v>
      </c>
      <c r="AP1815">
        <v>1</v>
      </c>
      <c r="AV1815">
        <v>1</v>
      </c>
      <c r="AZ1815">
        <v>1</v>
      </c>
      <c r="BB1815">
        <v>1</v>
      </c>
      <c r="BH1815" t="s">
        <v>1089</v>
      </c>
    </row>
    <row r="1816" spans="7:60" x14ac:dyDescent="0.35">
      <c r="BH1816" t="s">
        <v>1090</v>
      </c>
    </row>
    <row r="1817" spans="7:60" x14ac:dyDescent="0.35">
      <c r="BH1817">
        <v>112</v>
      </c>
    </row>
    <row r="1818" spans="7:60" x14ac:dyDescent="0.35">
      <c r="BH1818" t="s">
        <v>1091</v>
      </c>
    </row>
    <row r="1819" spans="7:60" x14ac:dyDescent="0.35">
      <c r="BH1819" t="s">
        <v>1092</v>
      </c>
    </row>
    <row r="1820" spans="7:60" x14ac:dyDescent="0.35">
      <c r="BH1820" t="s">
        <v>6</v>
      </c>
    </row>
    <row r="1821" spans="7:60" x14ac:dyDescent="0.35">
      <c r="BH1821" t="s">
        <v>1093</v>
      </c>
    </row>
    <row r="1823" spans="7:60" x14ac:dyDescent="0.35">
      <c r="BH1823" t="s">
        <v>1094</v>
      </c>
    </row>
    <row r="1825" spans="60:60" x14ac:dyDescent="0.35">
      <c r="BH1825" t="s">
        <v>1095</v>
      </c>
    </row>
    <row r="1827" spans="60:60" x14ac:dyDescent="0.35">
      <c r="BH1827" t="s">
        <v>1096</v>
      </c>
    </row>
    <row r="1829" spans="60:60" x14ac:dyDescent="0.35">
      <c r="BH1829" t="s">
        <v>1097</v>
      </c>
    </row>
    <row r="1831" spans="60:60" x14ac:dyDescent="0.35">
      <c r="BH1831" t="s">
        <v>1098</v>
      </c>
    </row>
    <row r="1833" spans="60:60" x14ac:dyDescent="0.35">
      <c r="BH1833" t="s">
        <v>1099</v>
      </c>
    </row>
    <row r="1835" spans="60:60" x14ac:dyDescent="0.35">
      <c r="BH1835" t="s">
        <v>1100</v>
      </c>
    </row>
    <row r="1837" spans="60:60" x14ac:dyDescent="0.35">
      <c r="BH1837" t="s">
        <v>1101</v>
      </c>
    </row>
    <row r="1838" spans="60:60" x14ac:dyDescent="0.35">
      <c r="BH1838" t="s">
        <v>20</v>
      </c>
    </row>
    <row r="1839" spans="60:60" x14ac:dyDescent="0.35">
      <c r="BH1839" t="s">
        <v>1102</v>
      </c>
    </row>
    <row r="1840" spans="60:60" x14ac:dyDescent="0.35">
      <c r="BH1840" t="s">
        <v>1103</v>
      </c>
    </row>
    <row r="1841" spans="60:60" x14ac:dyDescent="0.35">
      <c r="BH1841" t="s">
        <v>349</v>
      </c>
    </row>
    <row r="1842" spans="60:60" x14ac:dyDescent="0.35">
      <c r="BH1842" t="s">
        <v>1104</v>
      </c>
    </row>
    <row r="1844" spans="60:60" x14ac:dyDescent="0.35">
      <c r="BH1844" t="s">
        <v>1105</v>
      </c>
    </row>
    <row r="1846" spans="60:60" x14ac:dyDescent="0.35">
      <c r="BH1846" t="s">
        <v>1106</v>
      </c>
    </row>
    <row r="1848" spans="60:60" x14ac:dyDescent="0.35">
      <c r="BH1848" t="s">
        <v>1107</v>
      </c>
    </row>
    <row r="1850" spans="60:60" x14ac:dyDescent="0.35">
      <c r="BH1850" t="s">
        <v>1108</v>
      </c>
    </row>
    <row r="1852" spans="60:60" x14ac:dyDescent="0.35">
      <c r="BH1852" t="s">
        <v>1109</v>
      </c>
    </row>
    <row r="1854" spans="60:60" x14ac:dyDescent="0.35">
      <c r="BH1854" t="s">
        <v>1110</v>
      </c>
    </row>
    <row r="1856" spans="60:60" x14ac:dyDescent="0.35">
      <c r="BH1856" t="s">
        <v>1111</v>
      </c>
    </row>
    <row r="1858" spans="7:60" x14ac:dyDescent="0.35">
      <c r="G1858">
        <v>1</v>
      </c>
      <c r="R1858">
        <v>1</v>
      </c>
      <c r="U1858">
        <v>1</v>
      </c>
      <c r="AD1858">
        <v>1</v>
      </c>
      <c r="AI1858">
        <v>1</v>
      </c>
      <c r="AM1858">
        <v>23</v>
      </c>
      <c r="AQ1858">
        <v>1</v>
      </c>
      <c r="AT1858">
        <v>1</v>
      </c>
      <c r="AZ1858">
        <v>1</v>
      </c>
      <c r="BB1858">
        <v>1</v>
      </c>
      <c r="BH1858" t="s">
        <v>1112</v>
      </c>
    </row>
    <row r="1859" spans="7:60" x14ac:dyDescent="0.35">
      <c r="BH1859" t="s">
        <v>1113</v>
      </c>
    </row>
    <row r="1861" spans="7:60" x14ac:dyDescent="0.35">
      <c r="BH1861" t="s">
        <v>1114</v>
      </c>
    </row>
    <row r="1862" spans="7:60" x14ac:dyDescent="0.35">
      <c r="BH1862" t="s">
        <v>1115</v>
      </c>
    </row>
    <row r="1863" spans="7:60" x14ac:dyDescent="0.35">
      <c r="BH1863" t="s">
        <v>154</v>
      </c>
    </row>
    <row r="1865" spans="7:60" x14ac:dyDescent="0.35">
      <c r="BH1865" t="s">
        <v>1116</v>
      </c>
    </row>
    <row r="1867" spans="7:60" x14ac:dyDescent="0.35">
      <c r="BH1867" t="s">
        <v>1117</v>
      </c>
    </row>
    <row r="1869" spans="7:60" x14ac:dyDescent="0.35">
      <c r="BH1869" t="s">
        <v>1118</v>
      </c>
    </row>
    <row r="1871" spans="7:60" x14ac:dyDescent="0.35">
      <c r="BH1871" t="s">
        <v>1119</v>
      </c>
    </row>
    <row r="1873" spans="60:60" x14ac:dyDescent="0.35">
      <c r="BH1873" t="s">
        <v>1120</v>
      </c>
    </row>
    <row r="1875" spans="60:60" x14ac:dyDescent="0.35">
      <c r="BH1875" t="s">
        <v>1121</v>
      </c>
    </row>
    <row r="1877" spans="60:60" x14ac:dyDescent="0.35">
      <c r="BH1877" t="s">
        <v>1</v>
      </c>
    </row>
    <row r="1878" spans="60:60" x14ac:dyDescent="0.35">
      <c r="BH1878" t="s">
        <v>19</v>
      </c>
    </row>
    <row r="1879" spans="60:60" x14ac:dyDescent="0.35">
      <c r="BH1879" t="s">
        <v>1122</v>
      </c>
    </row>
    <row r="1880" spans="60:60" x14ac:dyDescent="0.35">
      <c r="BH1880" t="s">
        <v>1123</v>
      </c>
    </row>
    <row r="1882" spans="60:60" x14ac:dyDescent="0.35">
      <c r="BH1882" t="s">
        <v>1124</v>
      </c>
    </row>
    <row r="1884" spans="60:60" x14ac:dyDescent="0.35">
      <c r="BH1884" t="s">
        <v>677</v>
      </c>
    </row>
    <row r="1885" spans="60:60" x14ac:dyDescent="0.35">
      <c r="BH1885" t="s">
        <v>1125</v>
      </c>
    </row>
    <row r="1887" spans="60:60" x14ac:dyDescent="0.35">
      <c r="BH1887" t="s">
        <v>886</v>
      </c>
    </row>
    <row r="1889" spans="60:60" x14ac:dyDescent="0.35">
      <c r="BH1889" t="s">
        <v>1126</v>
      </c>
    </row>
    <row r="1891" spans="60:60" x14ac:dyDescent="0.35">
      <c r="BH1891" t="s">
        <v>1127</v>
      </c>
    </row>
    <row r="1893" spans="60:60" x14ac:dyDescent="0.35">
      <c r="BH1893" t="s">
        <v>1128</v>
      </c>
    </row>
    <row r="1895" spans="60:60" x14ac:dyDescent="0.35">
      <c r="BH1895" t="s">
        <v>1129</v>
      </c>
    </row>
    <row r="1897" spans="60:60" x14ac:dyDescent="0.35">
      <c r="BH1897" t="s">
        <v>1130</v>
      </c>
    </row>
    <row r="1899" spans="60:60" x14ac:dyDescent="0.35">
      <c r="BH1899" t="s">
        <v>1131</v>
      </c>
    </row>
    <row r="1901" spans="60:60" x14ac:dyDescent="0.35">
      <c r="BH1901" t="s">
        <v>1132</v>
      </c>
    </row>
    <row r="1903" spans="60:60" x14ac:dyDescent="0.35">
      <c r="BH1903" t="s">
        <v>1133</v>
      </c>
    </row>
    <row r="1904" spans="60:60" x14ac:dyDescent="0.35">
      <c r="BH1904" t="s">
        <v>18</v>
      </c>
    </row>
    <row r="1905" spans="60:60" x14ac:dyDescent="0.35">
      <c r="BH1905" t="s">
        <v>1134</v>
      </c>
    </row>
    <row r="1906" spans="60:60" x14ac:dyDescent="0.35">
      <c r="BH1906" t="s">
        <v>1135</v>
      </c>
    </row>
    <row r="1908" spans="60:60" x14ac:dyDescent="0.35">
      <c r="BH1908" t="s">
        <v>677</v>
      </c>
    </row>
    <row r="1909" spans="60:60" x14ac:dyDescent="0.35">
      <c r="BH1909" t="s">
        <v>1136</v>
      </c>
    </row>
    <row r="1911" spans="60:60" x14ac:dyDescent="0.35">
      <c r="BH1911" t="s">
        <v>1137</v>
      </c>
    </row>
    <row r="1913" spans="60:60" x14ac:dyDescent="0.35">
      <c r="BH1913" t="s">
        <v>1138</v>
      </c>
    </row>
    <row r="1915" spans="60:60" x14ac:dyDescent="0.35">
      <c r="BH1915" t="s">
        <v>1139</v>
      </c>
    </row>
    <row r="1917" spans="60:60" x14ac:dyDescent="0.35">
      <c r="BH1917" t="s">
        <v>1140</v>
      </c>
    </row>
    <row r="1919" spans="60:60" x14ac:dyDescent="0.35">
      <c r="BH1919" t="s">
        <v>1141</v>
      </c>
    </row>
    <row r="1921" spans="60:60" x14ac:dyDescent="0.35">
      <c r="BH1921" t="s">
        <v>1142</v>
      </c>
    </row>
    <row r="1923" spans="60:60" x14ac:dyDescent="0.35">
      <c r="BH1923" t="s">
        <v>1143</v>
      </c>
    </row>
    <row r="1925" spans="60:60" x14ac:dyDescent="0.35">
      <c r="BH1925" t="s">
        <v>1144</v>
      </c>
    </row>
    <row r="1926" spans="60:60" x14ac:dyDescent="0.35">
      <c r="BH1926" t="s">
        <v>325</v>
      </c>
    </row>
    <row r="1927" spans="60:60" x14ac:dyDescent="0.35">
      <c r="BH1927" t="s">
        <v>1145</v>
      </c>
    </row>
    <row r="1928" spans="60:60" x14ac:dyDescent="0.35">
      <c r="BH1928" t="s">
        <v>1146</v>
      </c>
    </row>
    <row r="1930" spans="60:60" x14ac:dyDescent="0.35">
      <c r="BH1930" t="s">
        <v>1147</v>
      </c>
    </row>
    <row r="1931" spans="60:60" x14ac:dyDescent="0.35">
      <c r="BH1931" t="s">
        <v>1148</v>
      </c>
    </row>
    <row r="1932" spans="60:60" x14ac:dyDescent="0.35">
      <c r="BH1932" t="s">
        <v>154</v>
      </c>
    </row>
    <row r="1933" spans="60:60" x14ac:dyDescent="0.35">
      <c r="BH1933" t="s">
        <v>1149</v>
      </c>
    </row>
    <row r="1935" spans="60:60" x14ac:dyDescent="0.35">
      <c r="BH1935" t="s">
        <v>1150</v>
      </c>
    </row>
    <row r="1937" spans="60:60" x14ac:dyDescent="0.35">
      <c r="BH1937" t="s">
        <v>1151</v>
      </c>
    </row>
    <row r="1939" spans="60:60" x14ac:dyDescent="0.35">
      <c r="BH1939" t="s">
        <v>1152</v>
      </c>
    </row>
    <row r="1941" spans="60:60" x14ac:dyDescent="0.35">
      <c r="BH1941" t="s">
        <v>1153</v>
      </c>
    </row>
    <row r="1943" spans="60:60" x14ac:dyDescent="0.35">
      <c r="BH1943" t="s">
        <v>1154</v>
      </c>
    </row>
    <row r="1945" spans="60:60" x14ac:dyDescent="0.35">
      <c r="BH1945" t="s">
        <v>1155</v>
      </c>
    </row>
    <row r="1947" spans="60:60" x14ac:dyDescent="0.35">
      <c r="BH1947" t="s">
        <v>1156</v>
      </c>
    </row>
    <row r="1949" spans="60:60" x14ac:dyDescent="0.35">
      <c r="BH1949" t="s">
        <v>1157</v>
      </c>
    </row>
    <row r="1950" spans="60:60" x14ac:dyDescent="0.35">
      <c r="BH1950" t="s">
        <v>18</v>
      </c>
    </row>
    <row r="1951" spans="60:60" x14ac:dyDescent="0.35">
      <c r="BH1951" t="s">
        <v>1158</v>
      </c>
    </row>
    <row r="1952" spans="60:60" x14ac:dyDescent="0.35">
      <c r="BH1952" t="s">
        <v>1159</v>
      </c>
    </row>
    <row r="1954" spans="7:60" x14ac:dyDescent="0.35">
      <c r="BH1954" t="s">
        <v>677</v>
      </c>
    </row>
    <row r="1955" spans="7:60" x14ac:dyDescent="0.35">
      <c r="BH1955" t="s">
        <v>1160</v>
      </c>
    </row>
    <row r="1957" spans="7:60" x14ac:dyDescent="0.35">
      <c r="BH1957" t="s">
        <v>1161</v>
      </c>
    </row>
    <row r="1959" spans="7:60" x14ac:dyDescent="0.35">
      <c r="BH1959" t="s">
        <v>1162</v>
      </c>
    </row>
    <row r="1961" spans="7:60" x14ac:dyDescent="0.35">
      <c r="BH1961" t="s">
        <v>1142</v>
      </c>
    </row>
    <row r="1963" spans="7:60" x14ac:dyDescent="0.35">
      <c r="BH1963" t="s">
        <v>1163</v>
      </c>
    </row>
    <row r="1965" spans="7:60" x14ac:dyDescent="0.35">
      <c r="BH1965" t="s">
        <v>1164</v>
      </c>
    </row>
    <row r="1967" spans="7:60" x14ac:dyDescent="0.35">
      <c r="G1967">
        <v>1</v>
      </c>
      <c r="S1967">
        <v>1</v>
      </c>
      <c r="V1967">
        <v>1</v>
      </c>
      <c r="AF1967">
        <v>1</v>
      </c>
      <c r="AN1967">
        <v>1</v>
      </c>
      <c r="AP1967">
        <v>1</v>
      </c>
      <c r="AV1967">
        <v>1</v>
      </c>
      <c r="AZ1967">
        <v>1</v>
      </c>
      <c r="BB1967">
        <v>1</v>
      </c>
      <c r="BH1967" t="s">
        <v>1165</v>
      </c>
    </row>
    <row r="1968" spans="7:60" x14ac:dyDescent="0.35">
      <c r="BH1968" t="s">
        <v>1166</v>
      </c>
    </row>
    <row r="1970" spans="60:60" x14ac:dyDescent="0.35">
      <c r="BH1970" t="s">
        <v>1167</v>
      </c>
    </row>
    <row r="1971" spans="60:60" x14ac:dyDescent="0.35">
      <c r="BH1971" t="s">
        <v>1168</v>
      </c>
    </row>
    <row r="1972" spans="60:60" x14ac:dyDescent="0.35">
      <c r="BH1972" t="s">
        <v>1169</v>
      </c>
    </row>
    <row r="1973" spans="60:60" x14ac:dyDescent="0.35">
      <c r="BH1973" t="s">
        <v>1170</v>
      </c>
    </row>
    <row r="1974" spans="60:60" x14ac:dyDescent="0.35">
      <c r="BH1974" t="s">
        <v>1171</v>
      </c>
    </row>
    <row r="1976" spans="60:60" x14ac:dyDescent="0.35">
      <c r="BH1976" t="s">
        <v>1172</v>
      </c>
    </row>
    <row r="1978" spans="60:60" x14ac:dyDescent="0.35">
      <c r="BH1978" t="s">
        <v>1173</v>
      </c>
    </row>
    <row r="1980" spans="60:60" x14ac:dyDescent="0.35">
      <c r="BH1980" t="s">
        <v>1174</v>
      </c>
    </row>
    <row r="1982" spans="60:60" x14ac:dyDescent="0.35">
      <c r="BH1982" t="s">
        <v>1175</v>
      </c>
    </row>
    <row r="1983" spans="60:60" x14ac:dyDescent="0.35">
      <c r="BH1983" t="s">
        <v>1176</v>
      </c>
    </row>
    <row r="1985" spans="11:60" x14ac:dyDescent="0.35">
      <c r="BH1985" t="s">
        <v>1177</v>
      </c>
    </row>
    <row r="1987" spans="11:60" x14ac:dyDescent="0.35">
      <c r="BH1987" t="s">
        <v>1178</v>
      </c>
    </row>
    <row r="1988" spans="11:60" x14ac:dyDescent="0.35">
      <c r="BH1988" t="s">
        <v>1179</v>
      </c>
    </row>
    <row r="1990" spans="11:60" x14ac:dyDescent="0.35">
      <c r="BH1990" t="s">
        <v>1180</v>
      </c>
    </row>
    <row r="1992" spans="11:60" x14ac:dyDescent="0.35">
      <c r="BH1992" t="s">
        <v>1181</v>
      </c>
    </row>
    <row r="1993" spans="11:60" x14ac:dyDescent="0.35">
      <c r="BH1993" t="s">
        <v>18</v>
      </c>
    </row>
    <row r="1994" spans="11:60" x14ac:dyDescent="0.35">
      <c r="BH1994" t="s">
        <v>1182</v>
      </c>
    </row>
    <row r="1995" spans="11:60" x14ac:dyDescent="0.35">
      <c r="BH1995" t="s">
        <v>1183</v>
      </c>
    </row>
    <row r="1997" spans="11:60" x14ac:dyDescent="0.35">
      <c r="BH1997" t="s">
        <v>1184</v>
      </c>
    </row>
    <row r="1998" spans="11:60" x14ac:dyDescent="0.35">
      <c r="K1998">
        <v>1</v>
      </c>
      <c r="P1998">
        <v>1</v>
      </c>
      <c r="U1998">
        <v>1</v>
      </c>
      <c r="AF1998">
        <v>1</v>
      </c>
      <c r="AL1998">
        <v>1</v>
      </c>
      <c r="AM1998">
        <v>73</v>
      </c>
      <c r="AP1998">
        <v>1</v>
      </c>
      <c r="AV1998">
        <v>1</v>
      </c>
      <c r="AZ1998">
        <v>1</v>
      </c>
      <c r="BC1998">
        <v>1</v>
      </c>
    </row>
    <row r="1999" spans="11:60" x14ac:dyDescent="0.35">
      <c r="BH1999" t="s">
        <v>1185</v>
      </c>
    </row>
    <row r="2000" spans="11:60" x14ac:dyDescent="0.35">
      <c r="BH2000" t="s">
        <v>2227</v>
      </c>
    </row>
    <row r="2001" spans="60:60" x14ac:dyDescent="0.35">
      <c r="BH2001" t="s">
        <v>1186</v>
      </c>
    </row>
    <row r="2003" spans="60:60" x14ac:dyDescent="0.35">
      <c r="BH2003" t="s">
        <v>1187</v>
      </c>
    </row>
    <row r="2005" spans="60:60" x14ac:dyDescent="0.35">
      <c r="BH2005" t="s">
        <v>1188</v>
      </c>
    </row>
    <row r="2007" spans="60:60" x14ac:dyDescent="0.35">
      <c r="BH2007" t="s">
        <v>2241</v>
      </c>
    </row>
    <row r="2009" spans="60:60" x14ac:dyDescent="0.35">
      <c r="BH2009" t="s">
        <v>1189</v>
      </c>
    </row>
    <row r="2011" spans="60:60" x14ac:dyDescent="0.35">
      <c r="BH2011" t="s">
        <v>1190</v>
      </c>
    </row>
    <row r="2013" spans="60:60" x14ac:dyDescent="0.35">
      <c r="BH2013" t="s">
        <v>1191</v>
      </c>
    </row>
    <row r="2015" spans="60:60" x14ac:dyDescent="0.35">
      <c r="BH2015" t="s">
        <v>1192</v>
      </c>
    </row>
    <row r="2017" spans="7:60" x14ac:dyDescent="0.35">
      <c r="BH2017" t="s">
        <v>1193</v>
      </c>
    </row>
    <row r="2019" spans="7:60" x14ac:dyDescent="0.35">
      <c r="BH2019" t="s">
        <v>1194</v>
      </c>
    </row>
    <row r="2021" spans="7:60" x14ac:dyDescent="0.35">
      <c r="G2021">
        <v>1</v>
      </c>
      <c r="S2021">
        <v>1</v>
      </c>
      <c r="V2021">
        <v>1</v>
      </c>
      <c r="AF2021">
        <v>1</v>
      </c>
      <c r="AL2021">
        <v>1</v>
      </c>
      <c r="AM2021">
        <v>77</v>
      </c>
      <c r="AP2021">
        <v>1</v>
      </c>
      <c r="AV2021">
        <v>1</v>
      </c>
      <c r="AZ2021">
        <v>1</v>
      </c>
      <c r="BB2021">
        <v>1</v>
      </c>
      <c r="BH2021" t="s">
        <v>1195</v>
      </c>
    </row>
    <row r="2023" spans="7:60" x14ac:dyDescent="0.35">
      <c r="BH2023" t="s">
        <v>1196</v>
      </c>
    </row>
    <row r="2025" spans="7:60" x14ac:dyDescent="0.35">
      <c r="BH2025" t="s">
        <v>1197</v>
      </c>
    </row>
    <row r="2026" spans="7:60" x14ac:dyDescent="0.35">
      <c r="BH2026" t="s">
        <v>1198</v>
      </c>
    </row>
    <row r="2028" spans="7:60" x14ac:dyDescent="0.35">
      <c r="BH2028" t="s">
        <v>1199</v>
      </c>
    </row>
    <row r="2029" spans="7:60" x14ac:dyDescent="0.35">
      <c r="BH2029" t="s">
        <v>1200</v>
      </c>
    </row>
    <row r="2030" spans="7:60" x14ac:dyDescent="0.35">
      <c r="BH2030" t="s">
        <v>1201</v>
      </c>
    </row>
    <row r="2032" spans="7:60" x14ac:dyDescent="0.35">
      <c r="BH2032" t="s">
        <v>1202</v>
      </c>
    </row>
    <row r="2033" spans="60:60" x14ac:dyDescent="0.35">
      <c r="BH2033" t="s">
        <v>1203</v>
      </c>
    </row>
    <row r="2035" spans="60:60" x14ac:dyDescent="0.35">
      <c r="BH2035" t="s">
        <v>1204</v>
      </c>
    </row>
    <row r="2036" spans="60:60" x14ac:dyDescent="0.35">
      <c r="BH2036" t="s">
        <v>1205</v>
      </c>
    </row>
    <row r="2037" spans="60:60" x14ac:dyDescent="0.35">
      <c r="BH2037" t="s">
        <v>15</v>
      </c>
    </row>
    <row r="2038" spans="60:60" x14ac:dyDescent="0.35">
      <c r="BH2038" t="s">
        <v>1206</v>
      </c>
    </row>
    <row r="2039" spans="60:60" x14ac:dyDescent="0.35">
      <c r="BH2039" t="s">
        <v>121</v>
      </c>
    </row>
    <row r="2041" spans="60:60" x14ac:dyDescent="0.35">
      <c r="BH2041" t="s">
        <v>1207</v>
      </c>
    </row>
    <row r="2043" spans="60:60" x14ac:dyDescent="0.35">
      <c r="BH2043" t="s">
        <v>1208</v>
      </c>
    </row>
    <row r="2044" spans="60:60" x14ac:dyDescent="0.35">
      <c r="BH2044" t="s">
        <v>119</v>
      </c>
    </row>
    <row r="2045" spans="60:60" x14ac:dyDescent="0.35">
      <c r="BH2045" t="s">
        <v>572</v>
      </c>
    </row>
    <row r="2047" spans="60:60" x14ac:dyDescent="0.35">
      <c r="BH2047" t="s">
        <v>1209</v>
      </c>
    </row>
    <row r="2049" spans="7:60" x14ac:dyDescent="0.35">
      <c r="BH2049" t="s">
        <v>1210</v>
      </c>
    </row>
    <row r="2051" spans="7:60" x14ac:dyDescent="0.35">
      <c r="BH2051" t="s">
        <v>1211</v>
      </c>
    </row>
    <row r="2053" spans="7:60" x14ac:dyDescent="0.35">
      <c r="BH2053" t="s">
        <v>1212</v>
      </c>
    </row>
    <row r="2055" spans="7:60" x14ac:dyDescent="0.35">
      <c r="BH2055" t="s">
        <v>1213</v>
      </c>
    </row>
    <row r="2057" spans="7:60" x14ac:dyDescent="0.35">
      <c r="G2057">
        <v>1</v>
      </c>
      <c r="P2057">
        <v>1</v>
      </c>
      <c r="V2057">
        <v>1</v>
      </c>
      <c r="AB2057">
        <v>1</v>
      </c>
      <c r="AK2057">
        <v>1</v>
      </c>
      <c r="AM2057">
        <v>51</v>
      </c>
      <c r="AP2057">
        <v>1</v>
      </c>
      <c r="AU2057">
        <v>1</v>
      </c>
      <c r="AZ2057">
        <v>1</v>
      </c>
      <c r="BB2057">
        <v>1</v>
      </c>
      <c r="BH2057" t="s">
        <v>1214</v>
      </c>
    </row>
    <row r="2058" spans="7:60" x14ac:dyDescent="0.35">
      <c r="BH2058" t="s">
        <v>1215</v>
      </c>
    </row>
    <row r="2060" spans="7:60" x14ac:dyDescent="0.35">
      <c r="BH2060" t="s">
        <v>1216</v>
      </c>
    </row>
    <row r="2062" spans="7:60" x14ac:dyDescent="0.35">
      <c r="BH2062" t="s">
        <v>1006</v>
      </c>
    </row>
    <row r="2063" spans="7:60" x14ac:dyDescent="0.35">
      <c r="BH2063" t="s">
        <v>1217</v>
      </c>
    </row>
    <row r="2064" spans="7:60" x14ac:dyDescent="0.35">
      <c r="BH2064" t="s">
        <v>1218</v>
      </c>
    </row>
    <row r="2065" spans="60:60" x14ac:dyDescent="0.35">
      <c r="BH2065" t="s">
        <v>1219</v>
      </c>
    </row>
    <row r="2067" spans="60:60" x14ac:dyDescent="0.35">
      <c r="BH2067" t="s">
        <v>1220</v>
      </c>
    </row>
    <row r="2069" spans="60:60" x14ac:dyDescent="0.35">
      <c r="BH2069" t="s">
        <v>1221</v>
      </c>
    </row>
    <row r="2070" spans="60:60" x14ac:dyDescent="0.35">
      <c r="BH2070" t="s">
        <v>1222</v>
      </c>
    </row>
    <row r="2071" spans="60:60" x14ac:dyDescent="0.35">
      <c r="BH2071" t="s">
        <v>1223</v>
      </c>
    </row>
    <row r="2072" spans="60:60" x14ac:dyDescent="0.35">
      <c r="BH2072" t="s">
        <v>1224</v>
      </c>
    </row>
    <row r="2073" spans="60:60" x14ac:dyDescent="0.35">
      <c r="BH2073" t="s">
        <v>1225</v>
      </c>
    </row>
    <row r="2074" spans="60:60" x14ac:dyDescent="0.35">
      <c r="BH2074" t="s">
        <v>16</v>
      </c>
    </row>
    <row r="2075" spans="60:60" x14ac:dyDescent="0.35">
      <c r="BH2075" t="s">
        <v>1226</v>
      </c>
    </row>
    <row r="2077" spans="60:60" x14ac:dyDescent="0.35">
      <c r="BH2077" t="s">
        <v>1227</v>
      </c>
    </row>
    <row r="2078" spans="60:60" x14ac:dyDescent="0.35">
      <c r="BH2078" t="s">
        <v>1228</v>
      </c>
    </row>
    <row r="2079" spans="60:60" x14ac:dyDescent="0.35">
      <c r="BH2079" t="s">
        <v>1229</v>
      </c>
    </row>
    <row r="2081" spans="7:60" x14ac:dyDescent="0.35">
      <c r="BH2081" t="s">
        <v>1230</v>
      </c>
    </row>
    <row r="2083" spans="7:60" x14ac:dyDescent="0.35">
      <c r="BH2083" t="s">
        <v>1231</v>
      </c>
    </row>
    <row r="2085" spans="7:60" x14ac:dyDescent="0.35">
      <c r="BH2085" t="s">
        <v>1232</v>
      </c>
    </row>
    <row r="2087" spans="7:60" x14ac:dyDescent="0.35">
      <c r="BH2087" t="s">
        <v>1233</v>
      </c>
    </row>
    <row r="2089" spans="7:60" x14ac:dyDescent="0.35">
      <c r="BH2089" t="s">
        <v>1234</v>
      </c>
    </row>
    <row r="2091" spans="7:60" x14ac:dyDescent="0.35">
      <c r="BH2091" t="s">
        <v>1235</v>
      </c>
    </row>
    <row r="2093" spans="7:60" x14ac:dyDescent="0.35">
      <c r="G2093">
        <v>1</v>
      </c>
      <c r="P2093">
        <v>1</v>
      </c>
      <c r="W2093">
        <v>1</v>
      </c>
      <c r="AE2093">
        <v>1</v>
      </c>
      <c r="AN2093">
        <v>1</v>
      </c>
      <c r="AP2093">
        <v>1</v>
      </c>
      <c r="AV2093">
        <v>1</v>
      </c>
      <c r="AZ2093">
        <v>1</v>
      </c>
      <c r="BB2093">
        <v>1</v>
      </c>
      <c r="BH2093" t="s">
        <v>1236</v>
      </c>
    </row>
    <row r="2094" spans="7:60" x14ac:dyDescent="0.35">
      <c r="BH2094" t="s">
        <v>1237</v>
      </c>
    </row>
    <row r="2095" spans="7:60" x14ac:dyDescent="0.35">
      <c r="BH2095" t="s">
        <v>1238</v>
      </c>
    </row>
    <row r="2097" spans="8:60" x14ac:dyDescent="0.35">
      <c r="BH2097" t="s">
        <v>1239</v>
      </c>
    </row>
    <row r="2099" spans="8:60" x14ac:dyDescent="0.35">
      <c r="BH2099" t="s">
        <v>1240</v>
      </c>
    </row>
    <row r="2101" spans="8:60" x14ac:dyDescent="0.35">
      <c r="BH2101" t="s">
        <v>1241</v>
      </c>
    </row>
    <row r="2103" spans="8:60" x14ac:dyDescent="0.35">
      <c r="BH2103" t="s">
        <v>1242</v>
      </c>
    </row>
    <row r="2105" spans="8:60" x14ac:dyDescent="0.35">
      <c r="BH2105" t="s">
        <v>1243</v>
      </c>
    </row>
    <row r="2107" spans="8:60" x14ac:dyDescent="0.35">
      <c r="H2107">
        <v>1</v>
      </c>
      <c r="S2107">
        <v>1</v>
      </c>
      <c r="W2107">
        <v>1</v>
      </c>
      <c r="AF2107">
        <v>1</v>
      </c>
      <c r="AK2107">
        <v>1</v>
      </c>
      <c r="AM2107">
        <v>70</v>
      </c>
      <c r="AP2107">
        <v>1</v>
      </c>
      <c r="AV2107">
        <v>1</v>
      </c>
      <c r="AZ2107">
        <v>1</v>
      </c>
      <c r="BC2107">
        <v>1</v>
      </c>
      <c r="BH2107" t="s">
        <v>1244</v>
      </c>
    </row>
    <row r="2109" spans="8:60" x14ac:dyDescent="0.35">
      <c r="BH2109" t="s">
        <v>1245</v>
      </c>
    </row>
    <row r="2110" spans="8:60" x14ac:dyDescent="0.35">
      <c r="BH2110" t="s">
        <v>1246</v>
      </c>
    </row>
    <row r="2112" spans="8:60" x14ac:dyDescent="0.35">
      <c r="H2112">
        <v>1</v>
      </c>
      <c r="Q2112">
        <v>1</v>
      </c>
      <c r="X2112">
        <v>1</v>
      </c>
      <c r="AA2112">
        <v>1</v>
      </c>
      <c r="AK2112">
        <v>1</v>
      </c>
      <c r="AM2112">
        <v>53</v>
      </c>
      <c r="AP2112">
        <v>1</v>
      </c>
      <c r="AT2112">
        <v>1</v>
      </c>
      <c r="AZ2112">
        <v>1</v>
      </c>
      <c r="BB2112">
        <v>1</v>
      </c>
      <c r="BH2112" t="s">
        <v>1247</v>
      </c>
    </row>
    <row r="2113" spans="60:60" x14ac:dyDescent="0.35">
      <c r="BH2113" t="s">
        <v>1248</v>
      </c>
    </row>
    <row r="2114" spans="60:60" x14ac:dyDescent="0.35">
      <c r="BH2114" t="s">
        <v>1249</v>
      </c>
    </row>
    <row r="2116" spans="60:60" x14ac:dyDescent="0.35">
      <c r="BH2116" t="s">
        <v>1250</v>
      </c>
    </row>
    <row r="2117" spans="60:60" x14ac:dyDescent="0.35">
      <c r="BH2117" t="s">
        <v>1251</v>
      </c>
    </row>
    <row r="2118" spans="60:60" x14ac:dyDescent="0.35">
      <c r="BH2118" t="s">
        <v>1252</v>
      </c>
    </row>
    <row r="2120" spans="60:60" x14ac:dyDescent="0.35">
      <c r="BH2120" t="s">
        <v>1253</v>
      </c>
    </row>
    <row r="2122" spans="60:60" x14ac:dyDescent="0.35">
      <c r="BH2122" t="s">
        <v>1254</v>
      </c>
    </row>
    <row r="2124" spans="60:60" x14ac:dyDescent="0.35">
      <c r="BH2124" t="s">
        <v>1255</v>
      </c>
    </row>
    <row r="2126" spans="60:60" x14ac:dyDescent="0.35">
      <c r="BH2126" t="s">
        <v>1256</v>
      </c>
    </row>
    <row r="2128" spans="60:60" x14ac:dyDescent="0.35">
      <c r="BH2128" t="s">
        <v>1257</v>
      </c>
    </row>
    <row r="2130" spans="60:60" x14ac:dyDescent="0.35">
      <c r="BH2130" t="s">
        <v>1258</v>
      </c>
    </row>
    <row r="2132" spans="60:60" x14ac:dyDescent="0.35">
      <c r="BH2132" t="s">
        <v>1259</v>
      </c>
    </row>
    <row r="2134" spans="60:60" x14ac:dyDescent="0.35">
      <c r="BH2134" t="s">
        <v>1260</v>
      </c>
    </row>
    <row r="2136" spans="60:60" x14ac:dyDescent="0.35">
      <c r="BH2136" t="s">
        <v>1261</v>
      </c>
    </row>
    <row r="2138" spans="60:60" x14ac:dyDescent="0.35">
      <c r="BH2138" t="s">
        <v>1262</v>
      </c>
    </row>
    <row r="2140" spans="60:60" x14ac:dyDescent="0.35">
      <c r="BH2140" t="s">
        <v>1263</v>
      </c>
    </row>
    <row r="2141" spans="60:60" x14ac:dyDescent="0.35">
      <c r="BH2141" t="s">
        <v>20</v>
      </c>
    </row>
    <row r="2142" spans="60:60" x14ac:dyDescent="0.35">
      <c r="BH2142" t="s">
        <v>1264</v>
      </c>
    </row>
    <row r="2143" spans="60:60" x14ac:dyDescent="0.35">
      <c r="BH2143" t="s">
        <v>1265</v>
      </c>
    </row>
    <row r="2144" spans="60:60" x14ac:dyDescent="0.35">
      <c r="BH2144" t="s">
        <v>1266</v>
      </c>
    </row>
    <row r="2145" spans="60:60" x14ac:dyDescent="0.35">
      <c r="BH2145" t="s">
        <v>1267</v>
      </c>
    </row>
    <row r="2147" spans="60:60" x14ac:dyDescent="0.35">
      <c r="BH2147" t="s">
        <v>1268</v>
      </c>
    </row>
    <row r="2148" spans="60:60" x14ac:dyDescent="0.35">
      <c r="BH2148" t="s">
        <v>1269</v>
      </c>
    </row>
    <row r="2150" spans="60:60" x14ac:dyDescent="0.35">
      <c r="BH2150" t="s">
        <v>1270</v>
      </c>
    </row>
    <row r="2152" spans="60:60" x14ac:dyDescent="0.35">
      <c r="BH2152" t="s">
        <v>1271</v>
      </c>
    </row>
    <row r="2154" spans="60:60" x14ac:dyDescent="0.35">
      <c r="BH2154" t="s">
        <v>1272</v>
      </c>
    </row>
    <row r="2156" spans="60:60" x14ac:dyDescent="0.35">
      <c r="BH2156" t="s">
        <v>1273</v>
      </c>
    </row>
    <row r="2158" spans="60:60" x14ac:dyDescent="0.35">
      <c r="BH2158" t="s">
        <v>1274</v>
      </c>
    </row>
    <row r="2160" spans="60:60" x14ac:dyDescent="0.35">
      <c r="BH2160" t="s">
        <v>1275</v>
      </c>
    </row>
    <row r="2162" spans="60:70" x14ac:dyDescent="0.35">
      <c r="BH2162" t="s">
        <v>1276</v>
      </c>
    </row>
    <row r="2164" spans="60:70" x14ac:dyDescent="0.35">
      <c r="BH2164" t="s">
        <v>1277</v>
      </c>
    </row>
    <row r="2166" spans="60:70" x14ac:dyDescent="0.35">
      <c r="BH2166" t="s">
        <v>1278</v>
      </c>
    </row>
    <row r="2168" spans="60:70" x14ac:dyDescent="0.35">
      <c r="BH2168" t="s">
        <v>1279</v>
      </c>
    </row>
    <row r="2170" spans="60:70" x14ac:dyDescent="0.35">
      <c r="BH2170" s="70" t="s">
        <v>1280</v>
      </c>
      <c r="BI2170" s="70"/>
      <c r="BJ2170" s="70"/>
      <c r="BK2170" s="70"/>
      <c r="BL2170" s="70"/>
      <c r="BM2170" s="70"/>
      <c r="BN2170" s="70"/>
      <c r="BO2170" s="70"/>
      <c r="BP2170" s="70"/>
      <c r="BQ2170" s="70"/>
      <c r="BR2170" s="70"/>
    </row>
    <row r="2171" spans="60:70" x14ac:dyDescent="0.35">
      <c r="BH2171" s="70" t="s">
        <v>1281</v>
      </c>
      <c r="BI2171" s="70"/>
      <c r="BJ2171" s="70"/>
      <c r="BK2171" s="70"/>
      <c r="BL2171" s="70"/>
      <c r="BM2171" s="70"/>
      <c r="BN2171" s="70"/>
      <c r="BO2171" s="70"/>
      <c r="BP2171" s="70"/>
      <c r="BQ2171" s="70"/>
      <c r="BR2171" s="70"/>
    </row>
    <row r="2172" spans="60:70" x14ac:dyDescent="0.35">
      <c r="BH2172" s="70"/>
      <c r="BI2172" s="70"/>
      <c r="BJ2172" s="70"/>
      <c r="BK2172" s="70"/>
      <c r="BL2172" s="70"/>
      <c r="BM2172" s="70"/>
      <c r="BN2172" s="70"/>
      <c r="BO2172" s="70"/>
      <c r="BP2172" s="70"/>
      <c r="BQ2172" s="70"/>
      <c r="BR2172" s="70"/>
    </row>
    <row r="2173" spans="60:70" x14ac:dyDescent="0.35">
      <c r="BH2173" s="70" t="s">
        <v>1282</v>
      </c>
      <c r="BI2173" s="70"/>
      <c r="BJ2173" s="70"/>
      <c r="BK2173" s="70"/>
      <c r="BL2173" s="70"/>
      <c r="BM2173" s="70"/>
      <c r="BN2173" s="70"/>
      <c r="BO2173" s="70"/>
      <c r="BP2173" s="70"/>
      <c r="BQ2173" s="70"/>
      <c r="BR2173" s="70"/>
    </row>
    <row r="2174" spans="60:70" x14ac:dyDescent="0.35">
      <c r="BH2174" s="70" t="s">
        <v>1283</v>
      </c>
      <c r="BI2174" s="70"/>
      <c r="BJ2174" s="70"/>
      <c r="BK2174" s="70"/>
      <c r="BL2174" s="70"/>
      <c r="BM2174" s="70"/>
      <c r="BN2174" s="70"/>
      <c r="BO2174" s="70"/>
      <c r="BP2174" s="70"/>
      <c r="BQ2174" s="70"/>
      <c r="BR2174" s="70"/>
    </row>
    <row r="2175" spans="60:70" x14ac:dyDescent="0.35">
      <c r="BH2175" s="70"/>
      <c r="BI2175" s="70"/>
      <c r="BJ2175" s="70"/>
      <c r="BK2175" s="70"/>
      <c r="BL2175" s="70"/>
      <c r="BM2175" s="70"/>
      <c r="BN2175" s="70"/>
      <c r="BO2175" s="70"/>
      <c r="BP2175" s="70"/>
      <c r="BQ2175" s="70"/>
      <c r="BR2175" s="70"/>
    </row>
    <row r="2176" spans="60:70" x14ac:dyDescent="0.35">
      <c r="BH2176" s="70" t="s">
        <v>1284</v>
      </c>
      <c r="BI2176" s="70"/>
      <c r="BJ2176" s="70"/>
      <c r="BK2176" s="70"/>
      <c r="BL2176" s="70"/>
      <c r="BM2176" s="70"/>
      <c r="BN2176" s="70"/>
      <c r="BO2176" s="70"/>
      <c r="BP2176" s="70"/>
      <c r="BQ2176" s="70"/>
      <c r="BR2176" s="70"/>
    </row>
    <row r="2177" spans="58:70" x14ac:dyDescent="0.35">
      <c r="BH2177" s="70"/>
      <c r="BI2177" s="70"/>
      <c r="BJ2177" s="70"/>
      <c r="BK2177" s="70"/>
      <c r="BL2177" s="70"/>
      <c r="BM2177" s="70"/>
      <c r="BN2177" s="70"/>
      <c r="BO2177" s="70"/>
      <c r="BP2177" s="70"/>
      <c r="BQ2177" s="70"/>
      <c r="BR2177" s="70"/>
    </row>
    <row r="2178" spans="58:70" x14ac:dyDescent="0.35">
      <c r="BH2178" s="70" t="s">
        <v>1285</v>
      </c>
      <c r="BI2178" s="70"/>
      <c r="BJ2178" s="70"/>
      <c r="BK2178" s="70"/>
      <c r="BL2178" s="70"/>
      <c r="BM2178" s="70"/>
      <c r="BN2178" s="70"/>
      <c r="BO2178" s="70"/>
      <c r="BP2178" s="70"/>
      <c r="BQ2178" s="70"/>
      <c r="BR2178" s="70"/>
    </row>
    <row r="2179" spans="58:70" x14ac:dyDescent="0.35">
      <c r="BH2179" s="70"/>
      <c r="BI2179" s="70"/>
      <c r="BJ2179" s="70"/>
      <c r="BK2179" s="70"/>
      <c r="BL2179" s="70"/>
      <c r="BM2179" s="70"/>
      <c r="BN2179" s="70"/>
      <c r="BO2179" s="70"/>
      <c r="BP2179" s="70"/>
      <c r="BQ2179" s="70"/>
      <c r="BR2179" s="70"/>
    </row>
    <row r="2180" spans="58:70" x14ac:dyDescent="0.35">
      <c r="BF2180">
        <v>1</v>
      </c>
      <c r="BH2180" t="s">
        <v>1286</v>
      </c>
    </row>
    <row r="2181" spans="58:70" x14ac:dyDescent="0.35">
      <c r="BH2181" t="s">
        <v>1287</v>
      </c>
    </row>
    <row r="2182" spans="58:70" x14ac:dyDescent="0.35">
      <c r="BH2182" t="s">
        <v>1288</v>
      </c>
    </row>
    <row r="2183" spans="58:70" x14ac:dyDescent="0.35">
      <c r="BH2183" t="s">
        <v>1289</v>
      </c>
    </row>
    <row r="2184" spans="58:70" x14ac:dyDescent="0.35">
      <c r="BH2184" t="s">
        <v>1290</v>
      </c>
    </row>
    <row r="2185" spans="58:70" x14ac:dyDescent="0.35">
      <c r="BH2185" t="s">
        <v>1291</v>
      </c>
    </row>
    <row r="2186" spans="58:70" x14ac:dyDescent="0.35">
      <c r="BH2186" t="s">
        <v>1292</v>
      </c>
    </row>
    <row r="2187" spans="58:70" x14ac:dyDescent="0.35">
      <c r="BH2187" t="s">
        <v>21</v>
      </c>
    </row>
    <row r="2188" spans="58:70" x14ac:dyDescent="0.35">
      <c r="BH2188" t="s">
        <v>1293</v>
      </c>
    </row>
    <row r="2189" spans="58:70" x14ac:dyDescent="0.35">
      <c r="BH2189" t="s">
        <v>1294</v>
      </c>
    </row>
    <row r="2190" spans="58:70" x14ac:dyDescent="0.35">
      <c r="BH2190" t="s">
        <v>1295</v>
      </c>
    </row>
    <row r="2191" spans="58:70" x14ac:dyDescent="0.35">
      <c r="BH2191" t="s">
        <v>1296</v>
      </c>
    </row>
    <row r="2192" spans="58:70" x14ac:dyDescent="0.35">
      <c r="BH2192" t="s">
        <v>1297</v>
      </c>
    </row>
    <row r="2193" spans="60:60" x14ac:dyDescent="0.35">
      <c r="BH2193" t="s">
        <v>2248</v>
      </c>
    </row>
    <row r="2194" spans="60:60" x14ac:dyDescent="0.35">
      <c r="BH2194" t="s">
        <v>1298</v>
      </c>
    </row>
    <row r="2196" spans="60:60" x14ac:dyDescent="0.35">
      <c r="BH2196" t="s">
        <v>1299</v>
      </c>
    </row>
    <row r="2197" spans="60:60" x14ac:dyDescent="0.35">
      <c r="BH2197" t="s">
        <v>1300</v>
      </c>
    </row>
    <row r="2198" spans="60:60" x14ac:dyDescent="0.35">
      <c r="BH2198" t="s">
        <v>1301</v>
      </c>
    </row>
    <row r="2199" spans="60:60" x14ac:dyDescent="0.35">
      <c r="BH2199" t="s">
        <v>2247</v>
      </c>
    </row>
    <row r="2201" spans="60:60" x14ac:dyDescent="0.35">
      <c r="BH2201" t="s">
        <v>1302</v>
      </c>
    </row>
    <row r="2203" spans="60:60" x14ac:dyDescent="0.35">
      <c r="BH2203" t="s">
        <v>1303</v>
      </c>
    </row>
    <row r="2204" spans="60:60" x14ac:dyDescent="0.35">
      <c r="BH2204" t="s">
        <v>1304</v>
      </c>
    </row>
    <row r="2205" spans="60:60" x14ac:dyDescent="0.35">
      <c r="BH2205" t="s">
        <v>1305</v>
      </c>
    </row>
    <row r="2206" spans="60:60" x14ac:dyDescent="0.35">
      <c r="BH2206" t="s">
        <v>1</v>
      </c>
    </row>
    <row r="2207" spans="60:60" x14ac:dyDescent="0.35">
      <c r="BH2207" t="s">
        <v>16</v>
      </c>
    </row>
    <row r="2208" spans="60:60" x14ac:dyDescent="0.35">
      <c r="BH2208" t="s">
        <v>1306</v>
      </c>
    </row>
    <row r="2209" spans="60:60" x14ac:dyDescent="0.35">
      <c r="BH2209" t="s">
        <v>1307</v>
      </c>
    </row>
    <row r="2210" spans="60:60" x14ac:dyDescent="0.35">
      <c r="BH2210" t="s">
        <v>1308</v>
      </c>
    </row>
    <row r="2212" spans="60:60" x14ac:dyDescent="0.35">
      <c r="BH2212" t="s">
        <v>1309</v>
      </c>
    </row>
    <row r="2214" spans="60:60" x14ac:dyDescent="0.35">
      <c r="BH2214" t="s">
        <v>1310</v>
      </c>
    </row>
    <row r="2216" spans="60:60" x14ac:dyDescent="0.35">
      <c r="BH2216" t="s">
        <v>1311</v>
      </c>
    </row>
    <row r="2217" spans="60:60" x14ac:dyDescent="0.35">
      <c r="BH2217" t="s">
        <v>1312</v>
      </c>
    </row>
    <row r="2218" spans="60:60" x14ac:dyDescent="0.35">
      <c r="BH2218" t="s">
        <v>17</v>
      </c>
    </row>
    <row r="2219" spans="60:60" x14ac:dyDescent="0.35">
      <c r="BH2219" t="s">
        <v>1293</v>
      </c>
    </row>
    <row r="2220" spans="60:60" x14ac:dyDescent="0.35">
      <c r="BH2220" t="s">
        <v>1313</v>
      </c>
    </row>
    <row r="2222" spans="60:60" x14ac:dyDescent="0.35">
      <c r="BH2222" t="s">
        <v>1295</v>
      </c>
    </row>
    <row r="2223" spans="60:60" x14ac:dyDescent="0.35">
      <c r="BH2223" t="s">
        <v>1296</v>
      </c>
    </row>
    <row r="2224" spans="60:60" x14ac:dyDescent="0.35">
      <c r="BH2224" t="s">
        <v>166</v>
      </c>
    </row>
    <row r="2225" spans="58:60" x14ac:dyDescent="0.35">
      <c r="BH2225" t="s">
        <v>1298</v>
      </c>
    </row>
    <row r="2227" spans="58:60" x14ac:dyDescent="0.35">
      <c r="BH2227" t="s">
        <v>1314</v>
      </c>
    </row>
    <row r="2229" spans="58:60" x14ac:dyDescent="0.35">
      <c r="BH2229" t="s">
        <v>1300</v>
      </c>
    </row>
    <row r="2231" spans="58:60" x14ac:dyDescent="0.35">
      <c r="BH2231" t="s">
        <v>1301</v>
      </c>
    </row>
    <row r="2233" spans="58:60" x14ac:dyDescent="0.35">
      <c r="BH2233" t="s">
        <v>2247</v>
      </c>
    </row>
    <row r="2235" spans="58:60" x14ac:dyDescent="0.35">
      <c r="BH2235" t="s">
        <v>1315</v>
      </c>
    </row>
    <row r="2237" spans="58:60" x14ac:dyDescent="0.35">
      <c r="BF2237">
        <v>1</v>
      </c>
      <c r="BH2237" t="s">
        <v>1316</v>
      </c>
    </row>
    <row r="2238" spans="58:60" x14ac:dyDescent="0.35">
      <c r="BH2238" t="s">
        <v>1317</v>
      </c>
    </row>
    <row r="2240" spans="58:60" x14ac:dyDescent="0.35">
      <c r="BH2240" t="s">
        <v>1318</v>
      </c>
    </row>
    <row r="2241" spans="60:60" x14ac:dyDescent="0.35">
      <c r="BH2241" t="s">
        <v>1319</v>
      </c>
    </row>
    <row r="2242" spans="60:60" x14ac:dyDescent="0.35">
      <c r="BH2242" t="s">
        <v>166</v>
      </c>
    </row>
    <row r="2243" spans="60:60" x14ac:dyDescent="0.35">
      <c r="BH2243" t="s">
        <v>1320</v>
      </c>
    </row>
    <row r="2245" spans="60:60" x14ac:dyDescent="0.35">
      <c r="BH2245" t="s">
        <v>1321</v>
      </c>
    </row>
    <row r="2247" spans="60:60" x14ac:dyDescent="0.35">
      <c r="BH2247" t="s">
        <v>1322</v>
      </c>
    </row>
    <row r="2249" spans="60:60" x14ac:dyDescent="0.35">
      <c r="BH2249" t="s">
        <v>1323</v>
      </c>
    </row>
    <row r="2251" spans="60:60" x14ac:dyDescent="0.35">
      <c r="BH2251" t="s">
        <v>1324</v>
      </c>
    </row>
    <row r="2252" spans="60:60" x14ac:dyDescent="0.35">
      <c r="BH2252" t="s">
        <v>16</v>
      </c>
    </row>
    <row r="2253" spans="60:60" x14ac:dyDescent="0.35">
      <c r="BH2253" t="s">
        <v>1325</v>
      </c>
    </row>
    <row r="2254" spans="60:60" x14ac:dyDescent="0.35">
      <c r="BH2254" t="s">
        <v>2228</v>
      </c>
    </row>
    <row r="2256" spans="60:60" x14ac:dyDescent="0.35">
      <c r="BH2256" t="s">
        <v>1326</v>
      </c>
    </row>
    <row r="2258" spans="8:70" x14ac:dyDescent="0.35">
      <c r="BH2258" t="s">
        <v>1327</v>
      </c>
    </row>
    <row r="2260" spans="8:70" x14ac:dyDescent="0.35">
      <c r="BH2260" s="70" t="s">
        <v>1328</v>
      </c>
      <c r="BI2260" s="70"/>
      <c r="BJ2260" s="70"/>
      <c r="BK2260" s="70"/>
      <c r="BL2260" s="70"/>
      <c r="BM2260" s="70"/>
      <c r="BN2260" s="70"/>
      <c r="BO2260" s="70"/>
      <c r="BP2260" s="70"/>
      <c r="BQ2260" s="70"/>
      <c r="BR2260" s="70"/>
    </row>
    <row r="2261" spans="8:70" x14ac:dyDescent="0.35">
      <c r="BH2261" s="70" t="s">
        <v>1329</v>
      </c>
      <c r="BI2261" s="70"/>
      <c r="BJ2261" s="70"/>
      <c r="BK2261" s="70"/>
      <c r="BL2261" s="70"/>
      <c r="BM2261" s="70"/>
      <c r="BN2261" s="70"/>
      <c r="BO2261" s="70"/>
      <c r="BP2261" s="70"/>
      <c r="BQ2261" s="70"/>
      <c r="BR2261" s="70"/>
    </row>
    <row r="2262" spans="8:70" x14ac:dyDescent="0.35">
      <c r="BH2262" s="70"/>
      <c r="BI2262" s="70"/>
      <c r="BJ2262" s="70"/>
      <c r="BK2262" s="70"/>
      <c r="BL2262" s="70"/>
      <c r="BM2262" s="70"/>
      <c r="BN2262" s="70"/>
      <c r="BO2262" s="70"/>
      <c r="BP2262" s="70"/>
      <c r="BQ2262" s="70"/>
      <c r="BR2262" s="70"/>
    </row>
    <row r="2263" spans="8:70" x14ac:dyDescent="0.35">
      <c r="BH2263" s="70" t="s">
        <v>1330</v>
      </c>
      <c r="BI2263" s="70"/>
      <c r="BJ2263" s="70"/>
      <c r="BK2263" s="70"/>
      <c r="BL2263" s="70"/>
      <c r="BM2263" s="70"/>
      <c r="BN2263" s="70"/>
      <c r="BO2263" s="70"/>
      <c r="BP2263" s="70"/>
      <c r="BQ2263" s="70"/>
      <c r="BR2263" s="70"/>
    </row>
    <row r="2264" spans="8:70" x14ac:dyDescent="0.35">
      <c r="BH2264" s="70"/>
      <c r="BI2264" s="70"/>
      <c r="BJ2264" s="70"/>
      <c r="BK2264" s="70"/>
      <c r="BL2264" s="70"/>
      <c r="BM2264" s="70"/>
      <c r="BN2264" s="70"/>
      <c r="BO2264" s="70"/>
      <c r="BP2264" s="70"/>
      <c r="BQ2264" s="70"/>
      <c r="BR2264" s="70"/>
    </row>
    <row r="2265" spans="8:70" x14ac:dyDescent="0.35">
      <c r="BH2265" s="70" t="s">
        <v>1331</v>
      </c>
      <c r="BI2265" s="70"/>
      <c r="BJ2265" s="70"/>
      <c r="BK2265" s="70"/>
      <c r="BL2265" s="70"/>
      <c r="BM2265" s="70"/>
      <c r="BN2265" s="70"/>
      <c r="BO2265" s="70"/>
      <c r="BP2265" s="70"/>
      <c r="BQ2265" s="70"/>
      <c r="BR2265" s="70"/>
    </row>
    <row r="2267" spans="8:70" x14ac:dyDescent="0.35">
      <c r="H2267">
        <v>1</v>
      </c>
      <c r="Q2267">
        <v>1</v>
      </c>
      <c r="X2267">
        <v>1</v>
      </c>
      <c r="AA2267">
        <v>1</v>
      </c>
      <c r="AI2267">
        <v>1</v>
      </c>
      <c r="AM2267">
        <v>23</v>
      </c>
      <c r="AQ2267">
        <v>1</v>
      </c>
      <c r="AT2267">
        <v>1</v>
      </c>
      <c r="AZ2267">
        <v>1</v>
      </c>
      <c r="BB2267">
        <v>1</v>
      </c>
      <c r="BH2267" t="s">
        <v>1332</v>
      </c>
    </row>
    <row r="2268" spans="8:70" x14ac:dyDescent="0.35">
      <c r="BH2268" t="s">
        <v>1333</v>
      </c>
    </row>
    <row r="2270" spans="8:70" x14ac:dyDescent="0.35">
      <c r="BH2270" t="s">
        <v>1334</v>
      </c>
    </row>
    <row r="2271" spans="8:70" x14ac:dyDescent="0.35">
      <c r="BH2271" t="s">
        <v>1335</v>
      </c>
    </row>
    <row r="2272" spans="8:70" x14ac:dyDescent="0.35">
      <c r="BH2272" t="s">
        <v>1336</v>
      </c>
    </row>
    <row r="2274" spans="60:60" x14ac:dyDescent="0.35">
      <c r="BH2274" t="s">
        <v>1337</v>
      </c>
    </row>
    <row r="2276" spans="60:60" x14ac:dyDescent="0.35">
      <c r="BH2276" t="s">
        <v>1338</v>
      </c>
    </row>
    <row r="2278" spans="60:60" x14ac:dyDescent="0.35">
      <c r="BH2278" t="s">
        <v>1339</v>
      </c>
    </row>
    <row r="2280" spans="60:60" x14ac:dyDescent="0.35">
      <c r="BH2280" t="s">
        <v>1340</v>
      </c>
    </row>
    <row r="2282" spans="60:60" x14ac:dyDescent="0.35">
      <c r="BH2282" t="s">
        <v>1341</v>
      </c>
    </row>
    <row r="2284" spans="60:60" x14ac:dyDescent="0.35">
      <c r="BH2284" t="s">
        <v>2249</v>
      </c>
    </row>
    <row r="2286" spans="60:60" x14ac:dyDescent="0.35">
      <c r="BH2286" t="s">
        <v>1342</v>
      </c>
    </row>
    <row r="2288" spans="60:60" x14ac:dyDescent="0.35">
      <c r="BH2288" t="s">
        <v>1343</v>
      </c>
    </row>
    <row r="2289" spans="60:60" x14ac:dyDescent="0.35">
      <c r="BH2289" t="s">
        <v>23</v>
      </c>
    </row>
    <row r="2290" spans="60:60" x14ac:dyDescent="0.35">
      <c r="BH2290" t="s">
        <v>1344</v>
      </c>
    </row>
    <row r="2292" spans="60:60" x14ac:dyDescent="0.35">
      <c r="BH2292" t="s">
        <v>1345</v>
      </c>
    </row>
    <row r="2293" spans="60:60" x14ac:dyDescent="0.35">
      <c r="BH2293" t="s">
        <v>1346</v>
      </c>
    </row>
    <row r="2294" spans="60:60" x14ac:dyDescent="0.35">
      <c r="BH2294" t="s">
        <v>2250</v>
      </c>
    </row>
    <row r="2295" spans="60:60" x14ac:dyDescent="0.35">
      <c r="BH2295" t="s">
        <v>1347</v>
      </c>
    </row>
    <row r="2296" spans="60:60" x14ac:dyDescent="0.35">
      <c r="BH2296" t="s">
        <v>1348</v>
      </c>
    </row>
    <row r="2297" spans="60:60" x14ac:dyDescent="0.35">
      <c r="BH2297" t="s">
        <v>1349</v>
      </c>
    </row>
    <row r="2298" spans="60:60" x14ac:dyDescent="0.35">
      <c r="BH2298" t="s">
        <v>1350</v>
      </c>
    </row>
    <row r="2299" spans="60:60" x14ac:dyDescent="0.35">
      <c r="BH2299" t="s">
        <v>1351</v>
      </c>
    </row>
    <row r="2300" spans="60:60" x14ac:dyDescent="0.35">
      <c r="BH2300" t="s">
        <v>1352</v>
      </c>
    </row>
    <row r="2301" spans="60:60" x14ac:dyDescent="0.35">
      <c r="BH2301" t="s">
        <v>1353</v>
      </c>
    </row>
    <row r="2303" spans="60:60" x14ac:dyDescent="0.35">
      <c r="BH2303" t="s">
        <v>20</v>
      </c>
    </row>
    <row r="2304" spans="60:60" x14ac:dyDescent="0.35">
      <c r="BH2304" t="s">
        <v>1354</v>
      </c>
    </row>
    <row r="2305" spans="60:60" x14ac:dyDescent="0.35">
      <c r="BH2305" t="s">
        <v>1355</v>
      </c>
    </row>
    <row r="2306" spans="60:60" x14ac:dyDescent="0.35">
      <c r="BH2306" t="s">
        <v>1356</v>
      </c>
    </row>
    <row r="2307" spans="60:60" x14ac:dyDescent="0.35">
      <c r="BH2307" t="s">
        <v>1357</v>
      </c>
    </row>
    <row r="2308" spans="60:60" x14ac:dyDescent="0.35">
      <c r="BH2308" t="s">
        <v>2250</v>
      </c>
    </row>
    <row r="2309" spans="60:60" x14ac:dyDescent="0.35">
      <c r="BH2309" t="s">
        <v>1358</v>
      </c>
    </row>
    <row r="2311" spans="60:60" x14ac:dyDescent="0.35">
      <c r="BH2311" t="s">
        <v>1359</v>
      </c>
    </row>
    <row r="2312" spans="60:60" x14ac:dyDescent="0.35">
      <c r="BH2312" t="s">
        <v>1360</v>
      </c>
    </row>
    <row r="2314" spans="60:60" x14ac:dyDescent="0.35">
      <c r="BH2314" t="s">
        <v>1361</v>
      </c>
    </row>
    <row r="2316" spans="60:60" x14ac:dyDescent="0.35">
      <c r="BH2316" t="s">
        <v>1362</v>
      </c>
    </row>
    <row r="2317" spans="60:60" x14ac:dyDescent="0.35">
      <c r="BH2317" t="s">
        <v>1363</v>
      </c>
    </row>
    <row r="2319" spans="60:60" x14ac:dyDescent="0.35">
      <c r="BH2319" t="s">
        <v>1364</v>
      </c>
    </row>
    <row r="2320" spans="60:60" x14ac:dyDescent="0.35">
      <c r="BH2320" t="s">
        <v>1353</v>
      </c>
    </row>
    <row r="2321" spans="60:60" x14ac:dyDescent="0.35">
      <c r="BH2321" t="s">
        <v>146</v>
      </c>
    </row>
    <row r="2322" spans="60:60" x14ac:dyDescent="0.35">
      <c r="BH2322" t="s">
        <v>1365</v>
      </c>
    </row>
    <row r="2323" spans="60:60" x14ac:dyDescent="0.35">
      <c r="BH2323" t="s">
        <v>1355</v>
      </c>
    </row>
    <row r="2324" spans="60:60" x14ac:dyDescent="0.35">
      <c r="BH2324" t="s">
        <v>1356</v>
      </c>
    </row>
    <row r="2325" spans="60:60" x14ac:dyDescent="0.35">
      <c r="BH2325" t="s">
        <v>2250</v>
      </c>
    </row>
    <row r="2326" spans="60:60" x14ac:dyDescent="0.35">
      <c r="BH2326" t="s">
        <v>1358</v>
      </c>
    </row>
    <row r="2328" spans="60:60" x14ac:dyDescent="0.35">
      <c r="BH2328" t="s">
        <v>1366</v>
      </c>
    </row>
    <row r="2330" spans="60:60" x14ac:dyDescent="0.35">
      <c r="BH2330" t="s">
        <v>1367</v>
      </c>
    </row>
    <row r="2332" spans="60:60" x14ac:dyDescent="0.35">
      <c r="BH2332" t="s">
        <v>1363</v>
      </c>
    </row>
    <row r="2333" spans="60:60" x14ac:dyDescent="0.35">
      <c r="BH2333" t="s">
        <v>1364</v>
      </c>
    </row>
    <row r="2334" spans="60:60" x14ac:dyDescent="0.35">
      <c r="BH2334" t="s">
        <v>1368</v>
      </c>
    </row>
    <row r="2335" spans="60:60" x14ac:dyDescent="0.35">
      <c r="BH2335" t="s">
        <v>1369</v>
      </c>
    </row>
    <row r="2336" spans="60:60" x14ac:dyDescent="0.35">
      <c r="BH2336" t="s">
        <v>21</v>
      </c>
    </row>
    <row r="2338" spans="59:60" x14ac:dyDescent="0.35">
      <c r="BH2338" t="s">
        <v>1370</v>
      </c>
    </row>
    <row r="2340" spans="59:60" x14ac:dyDescent="0.35">
      <c r="BH2340" t="s">
        <v>1371</v>
      </c>
    </row>
    <row r="2342" spans="59:60" x14ac:dyDescent="0.35">
      <c r="BG2342">
        <v>1</v>
      </c>
      <c r="BH2342" t="s">
        <v>1372</v>
      </c>
    </row>
    <row r="2343" spans="59:60" x14ac:dyDescent="0.35">
      <c r="BH2343" s="69">
        <v>44720.788888888892</v>
      </c>
    </row>
    <row r="2344" spans="59:60" x14ac:dyDescent="0.35">
      <c r="BH2344" t="s">
        <v>1373</v>
      </c>
    </row>
    <row r="2346" spans="59:60" x14ac:dyDescent="0.35">
      <c r="BH2346" t="s">
        <v>1374</v>
      </c>
    </row>
    <row r="2347" spans="59:60" x14ac:dyDescent="0.35">
      <c r="BH2347" t="s">
        <v>1375</v>
      </c>
    </row>
    <row r="2349" spans="59:60" x14ac:dyDescent="0.35">
      <c r="BH2349" t="s">
        <v>1376</v>
      </c>
    </row>
    <row r="2351" spans="59:60" x14ac:dyDescent="0.35">
      <c r="BH2351" t="s">
        <v>1377</v>
      </c>
    </row>
    <row r="2353" spans="60:60" x14ac:dyDescent="0.35">
      <c r="BH2353" t="s">
        <v>1378</v>
      </c>
    </row>
    <row r="2355" spans="60:60" x14ac:dyDescent="0.35">
      <c r="BH2355" t="s">
        <v>1379</v>
      </c>
    </row>
    <row r="2357" spans="60:60" x14ac:dyDescent="0.35">
      <c r="BH2357" t="s">
        <v>1380</v>
      </c>
    </row>
    <row r="2359" spans="60:60" x14ac:dyDescent="0.35">
      <c r="BH2359" t="s">
        <v>1381</v>
      </c>
    </row>
    <row r="2361" spans="60:60" x14ac:dyDescent="0.35">
      <c r="BH2361" t="s">
        <v>1382</v>
      </c>
    </row>
    <row r="2363" spans="60:60" x14ac:dyDescent="0.35">
      <c r="BH2363" t="s">
        <v>1383</v>
      </c>
    </row>
    <row r="2364" spans="60:60" x14ac:dyDescent="0.35">
      <c r="BH2364" t="s">
        <v>20</v>
      </c>
    </row>
    <row r="2365" spans="60:60" x14ac:dyDescent="0.35">
      <c r="BH2365" t="s">
        <v>1384</v>
      </c>
    </row>
    <row r="2366" spans="60:60" x14ac:dyDescent="0.35">
      <c r="BH2366" t="s">
        <v>2251</v>
      </c>
    </row>
    <row r="2367" spans="60:60" x14ac:dyDescent="0.35">
      <c r="BH2367" t="s">
        <v>1385</v>
      </c>
    </row>
    <row r="2368" spans="60:60" x14ac:dyDescent="0.35">
      <c r="BH2368" t="s">
        <v>1386</v>
      </c>
    </row>
    <row r="2370" spans="60:60" x14ac:dyDescent="0.35">
      <c r="BH2370" t="s">
        <v>1387</v>
      </c>
    </row>
    <row r="2371" spans="60:60" x14ac:dyDescent="0.35">
      <c r="BH2371" t="s">
        <v>1388</v>
      </c>
    </row>
    <row r="2373" spans="60:60" x14ac:dyDescent="0.35">
      <c r="BH2373" t="s">
        <v>2252</v>
      </c>
    </row>
    <row r="2375" spans="60:60" x14ac:dyDescent="0.35">
      <c r="BH2375" t="s">
        <v>1389</v>
      </c>
    </row>
    <row r="2377" spans="60:60" x14ac:dyDescent="0.35">
      <c r="BH2377" t="s">
        <v>1390</v>
      </c>
    </row>
    <row r="2379" spans="60:60" x14ac:dyDescent="0.35">
      <c r="BH2379" t="s">
        <v>1391</v>
      </c>
    </row>
    <row r="2381" spans="60:60" x14ac:dyDescent="0.35">
      <c r="BH2381" t="s">
        <v>2253</v>
      </c>
    </row>
    <row r="2383" spans="60:60" x14ac:dyDescent="0.35">
      <c r="BH2383" t="s">
        <v>1392</v>
      </c>
    </row>
    <row r="2385" spans="8:60" x14ac:dyDescent="0.35">
      <c r="H2385">
        <v>1</v>
      </c>
      <c r="S2385">
        <v>1</v>
      </c>
      <c r="V2385">
        <v>1</v>
      </c>
      <c r="AF2385">
        <v>1</v>
      </c>
      <c r="AK2385">
        <v>1</v>
      </c>
      <c r="AM2385">
        <v>61</v>
      </c>
      <c r="AP2385">
        <v>1</v>
      </c>
      <c r="AV2385">
        <v>1</v>
      </c>
      <c r="AZ2385">
        <v>1</v>
      </c>
      <c r="BB2385">
        <v>1</v>
      </c>
      <c r="BH2385" t="s">
        <v>1393</v>
      </c>
    </row>
    <row r="2386" spans="8:60" x14ac:dyDescent="0.35">
      <c r="BH2386" t="s">
        <v>1394</v>
      </c>
    </row>
    <row r="2388" spans="8:60" x14ac:dyDescent="0.35">
      <c r="BH2388" t="s">
        <v>172</v>
      </c>
    </row>
    <row r="2389" spans="8:60" x14ac:dyDescent="0.35">
      <c r="BH2389" t="s">
        <v>1395</v>
      </c>
    </row>
    <row r="2390" spans="8:60" x14ac:dyDescent="0.35">
      <c r="BH2390" t="s">
        <v>1396</v>
      </c>
    </row>
    <row r="2392" spans="8:60" x14ac:dyDescent="0.35">
      <c r="BH2392" t="s">
        <v>1397</v>
      </c>
    </row>
    <row r="2394" spans="8:60" x14ac:dyDescent="0.35">
      <c r="BH2394" t="s">
        <v>1398</v>
      </c>
    </row>
    <row r="2396" spans="8:60" x14ac:dyDescent="0.35">
      <c r="BH2396" t="s">
        <v>1399</v>
      </c>
    </row>
    <row r="2398" spans="8:60" x14ac:dyDescent="0.35">
      <c r="BH2398" t="s">
        <v>1400</v>
      </c>
    </row>
    <row r="2400" spans="8:60" x14ac:dyDescent="0.35">
      <c r="BH2400" t="s">
        <v>143</v>
      </c>
    </row>
    <row r="2402" spans="8:60" x14ac:dyDescent="0.35">
      <c r="H2402">
        <v>1</v>
      </c>
      <c r="Q2402">
        <v>1</v>
      </c>
      <c r="X2402">
        <v>1</v>
      </c>
      <c r="AA2402">
        <v>1</v>
      </c>
      <c r="AL2402">
        <v>1</v>
      </c>
      <c r="AM2402">
        <v>87</v>
      </c>
      <c r="AP2402">
        <v>1</v>
      </c>
      <c r="AT2402">
        <v>1</v>
      </c>
      <c r="AZ2402">
        <v>1</v>
      </c>
      <c r="BB2402">
        <v>1</v>
      </c>
      <c r="BH2402" t="s">
        <v>1401</v>
      </c>
    </row>
    <row r="2404" spans="8:60" x14ac:dyDescent="0.35">
      <c r="BH2404" t="s">
        <v>1402</v>
      </c>
    </row>
    <row r="2405" spans="8:60" x14ac:dyDescent="0.35">
      <c r="BH2405" t="s">
        <v>1228</v>
      </c>
    </row>
    <row r="2407" spans="8:60" x14ac:dyDescent="0.35">
      <c r="BH2407" t="s">
        <v>2229</v>
      </c>
    </row>
    <row r="2409" spans="8:60" x14ac:dyDescent="0.35">
      <c r="BH2409" t="s">
        <v>1403</v>
      </c>
    </row>
    <row r="2411" spans="8:60" x14ac:dyDescent="0.35">
      <c r="BH2411" t="s">
        <v>1404</v>
      </c>
    </row>
    <row r="2413" spans="8:60" x14ac:dyDescent="0.35">
      <c r="BH2413" t="s">
        <v>1405</v>
      </c>
    </row>
    <row r="2415" spans="8:60" x14ac:dyDescent="0.35">
      <c r="BH2415" t="s">
        <v>1406</v>
      </c>
    </row>
    <row r="2417" spans="8:60" x14ac:dyDescent="0.35">
      <c r="BH2417" t="s">
        <v>1407</v>
      </c>
    </row>
    <row r="2419" spans="8:60" x14ac:dyDescent="0.35">
      <c r="BH2419" t="s">
        <v>143</v>
      </c>
    </row>
    <row r="2421" spans="8:60" x14ac:dyDescent="0.35">
      <c r="H2421">
        <v>1</v>
      </c>
      <c r="R2421">
        <v>1</v>
      </c>
      <c r="W2421">
        <v>1</v>
      </c>
      <c r="AD2421">
        <v>1</v>
      </c>
      <c r="AK2421">
        <v>1</v>
      </c>
      <c r="AM2421">
        <v>65</v>
      </c>
      <c r="AQ2421">
        <v>1</v>
      </c>
      <c r="AT2421">
        <v>1</v>
      </c>
      <c r="AZ2421">
        <v>1</v>
      </c>
      <c r="BB2421">
        <v>1</v>
      </c>
      <c r="BH2421" t="s">
        <v>1408</v>
      </c>
    </row>
    <row r="2422" spans="8:60" x14ac:dyDescent="0.35">
      <c r="BH2422" t="s">
        <v>1409</v>
      </c>
    </row>
    <row r="2423" spans="8:60" x14ac:dyDescent="0.35">
      <c r="BH2423" t="s">
        <v>1410</v>
      </c>
    </row>
    <row r="2425" spans="8:60" x14ac:dyDescent="0.35">
      <c r="BH2425" t="s">
        <v>1411</v>
      </c>
    </row>
    <row r="2427" spans="8:60" x14ac:dyDescent="0.35">
      <c r="BH2427" t="s">
        <v>1412</v>
      </c>
    </row>
    <row r="2429" spans="8:60" x14ac:dyDescent="0.35">
      <c r="BH2429" t="s">
        <v>1413</v>
      </c>
    </row>
    <row r="2431" spans="8:60" x14ac:dyDescent="0.35">
      <c r="BH2431" t="s">
        <v>1414</v>
      </c>
    </row>
    <row r="2433" spans="58:60" x14ac:dyDescent="0.35">
      <c r="BH2433" t="s">
        <v>1415</v>
      </c>
    </row>
    <row r="2435" spans="58:60" x14ac:dyDescent="0.35">
      <c r="BH2435" t="s">
        <v>1416</v>
      </c>
    </row>
    <row r="2436" spans="58:60" x14ac:dyDescent="0.35">
      <c r="BH2436" t="s">
        <v>1417</v>
      </c>
    </row>
    <row r="2438" spans="58:60" x14ac:dyDescent="0.35">
      <c r="BF2438">
        <v>1</v>
      </c>
      <c r="BH2438" t="s">
        <v>1418</v>
      </c>
    </row>
    <row r="2439" spans="58:60" x14ac:dyDescent="0.35">
      <c r="BH2439" t="s">
        <v>1419</v>
      </c>
    </row>
    <row r="2440" spans="58:60" x14ac:dyDescent="0.35">
      <c r="BH2440" t="s">
        <v>166</v>
      </c>
    </row>
    <row r="2441" spans="58:60" x14ac:dyDescent="0.35">
      <c r="BH2441" t="s">
        <v>1420</v>
      </c>
    </row>
    <row r="2443" spans="58:60" x14ac:dyDescent="0.35">
      <c r="BH2443" t="s">
        <v>1421</v>
      </c>
    </row>
    <row r="2445" spans="58:60" x14ac:dyDescent="0.35">
      <c r="BH2445" t="s">
        <v>1422</v>
      </c>
    </row>
    <row r="2447" spans="58:60" x14ac:dyDescent="0.35">
      <c r="BH2447" t="s">
        <v>1423</v>
      </c>
    </row>
    <row r="2449" spans="9:60" x14ac:dyDescent="0.35">
      <c r="BH2449" t="s">
        <v>1424</v>
      </c>
    </row>
    <row r="2451" spans="9:60" x14ac:dyDescent="0.35">
      <c r="I2451">
        <v>1</v>
      </c>
      <c r="R2451">
        <v>1</v>
      </c>
      <c r="W2451">
        <v>1</v>
      </c>
      <c r="AD2451">
        <v>1</v>
      </c>
      <c r="AK2451">
        <v>1</v>
      </c>
      <c r="AM2451">
        <v>58</v>
      </c>
      <c r="AP2451">
        <v>1</v>
      </c>
      <c r="AT2451">
        <v>1</v>
      </c>
      <c r="AZ2451">
        <v>1</v>
      </c>
      <c r="BB2451">
        <v>1</v>
      </c>
      <c r="BH2451" t="s">
        <v>1425</v>
      </c>
    </row>
    <row r="2452" spans="9:60" x14ac:dyDescent="0.35">
      <c r="BH2452" t="s">
        <v>1426</v>
      </c>
    </row>
    <row r="2454" spans="9:60" x14ac:dyDescent="0.35">
      <c r="BH2454" t="s">
        <v>1427</v>
      </c>
    </row>
    <row r="2455" spans="9:60" x14ac:dyDescent="0.35">
      <c r="BH2455" t="s">
        <v>1428</v>
      </c>
    </row>
    <row r="2456" spans="9:60" x14ac:dyDescent="0.35">
      <c r="BH2456" t="s">
        <v>1429</v>
      </c>
    </row>
    <row r="2457" spans="9:60" x14ac:dyDescent="0.35">
      <c r="BH2457" t="s">
        <v>1430</v>
      </c>
    </row>
    <row r="2459" spans="9:60" x14ac:dyDescent="0.35">
      <c r="BH2459" t="s">
        <v>1431</v>
      </c>
    </row>
    <row r="2461" spans="9:60" x14ac:dyDescent="0.35">
      <c r="BH2461" t="s">
        <v>1432</v>
      </c>
    </row>
    <row r="2463" spans="9:60" x14ac:dyDescent="0.35">
      <c r="BH2463" t="s">
        <v>1433</v>
      </c>
    </row>
    <row r="2464" spans="9:60" x14ac:dyDescent="0.35">
      <c r="BH2464" t="s">
        <v>15</v>
      </c>
    </row>
    <row r="2465" spans="9:60" x14ac:dyDescent="0.35">
      <c r="BH2465" t="s">
        <v>1434</v>
      </c>
    </row>
    <row r="2466" spans="9:60" x14ac:dyDescent="0.35">
      <c r="BH2466" t="s">
        <v>1435</v>
      </c>
    </row>
    <row r="2468" spans="9:60" x14ac:dyDescent="0.35">
      <c r="BH2468" t="s">
        <v>7</v>
      </c>
    </row>
    <row r="2469" spans="9:60" x14ac:dyDescent="0.35">
      <c r="BH2469" t="s">
        <v>1436</v>
      </c>
    </row>
    <row r="2471" spans="9:60" x14ac:dyDescent="0.35">
      <c r="BH2471" t="s">
        <v>1437</v>
      </c>
    </row>
    <row r="2473" spans="9:60" x14ac:dyDescent="0.35">
      <c r="BH2473" t="s">
        <v>1438</v>
      </c>
    </row>
    <row r="2475" spans="9:60" x14ac:dyDescent="0.35">
      <c r="BH2475" t="s">
        <v>1439</v>
      </c>
    </row>
    <row r="2477" spans="9:60" x14ac:dyDescent="0.35">
      <c r="BH2477" t="s">
        <v>1440</v>
      </c>
    </row>
    <row r="2479" spans="9:60" x14ac:dyDescent="0.35">
      <c r="I2479">
        <v>1</v>
      </c>
      <c r="R2479">
        <v>1</v>
      </c>
      <c r="V2479">
        <v>1</v>
      </c>
      <c r="AD2479">
        <v>1</v>
      </c>
      <c r="AJ2479">
        <v>1</v>
      </c>
      <c r="AM2479">
        <v>44</v>
      </c>
      <c r="AQ2479">
        <v>1</v>
      </c>
      <c r="AT2479">
        <v>1</v>
      </c>
      <c r="AZ2479">
        <v>1</v>
      </c>
      <c r="BB2479">
        <v>1</v>
      </c>
      <c r="BH2479" t="s">
        <v>1441</v>
      </c>
    </row>
    <row r="2480" spans="9:60" x14ac:dyDescent="0.35">
      <c r="BH2480" t="s">
        <v>1442</v>
      </c>
    </row>
    <row r="2482" spans="60:60" x14ac:dyDescent="0.35">
      <c r="BH2482" t="s">
        <v>1443</v>
      </c>
    </row>
    <row r="2483" spans="60:60" x14ac:dyDescent="0.35">
      <c r="BH2483" t="s">
        <v>1444</v>
      </c>
    </row>
    <row r="2484" spans="60:60" x14ac:dyDescent="0.35">
      <c r="BH2484" t="s">
        <v>1445</v>
      </c>
    </row>
    <row r="2485" spans="60:60" x14ac:dyDescent="0.35">
      <c r="BH2485" t="s">
        <v>1446</v>
      </c>
    </row>
    <row r="2487" spans="60:60" x14ac:dyDescent="0.35">
      <c r="BH2487" t="s">
        <v>1447</v>
      </c>
    </row>
    <row r="2489" spans="60:60" x14ac:dyDescent="0.35">
      <c r="BH2489" t="s">
        <v>1448</v>
      </c>
    </row>
    <row r="2491" spans="60:60" x14ac:dyDescent="0.35">
      <c r="BH2491" t="s">
        <v>1449</v>
      </c>
    </row>
    <row r="2493" spans="60:60" x14ac:dyDescent="0.35">
      <c r="BH2493" t="s">
        <v>1450</v>
      </c>
    </row>
    <row r="2495" spans="60:60" x14ac:dyDescent="0.35">
      <c r="BH2495" t="s">
        <v>1451</v>
      </c>
    </row>
    <row r="2497" spans="60:60" x14ac:dyDescent="0.35">
      <c r="BH2497" t="s">
        <v>1452</v>
      </c>
    </row>
    <row r="2498" spans="60:60" x14ac:dyDescent="0.35">
      <c r="BH2498" t="s">
        <v>16</v>
      </c>
    </row>
    <row r="2499" spans="60:60" x14ac:dyDescent="0.35">
      <c r="BH2499" t="s">
        <v>1453</v>
      </c>
    </row>
    <row r="2500" spans="60:60" x14ac:dyDescent="0.35">
      <c r="BH2500" t="s">
        <v>1454</v>
      </c>
    </row>
    <row r="2502" spans="60:60" x14ac:dyDescent="0.35">
      <c r="BH2502" t="s">
        <v>1455</v>
      </c>
    </row>
    <row r="2503" spans="60:60" x14ac:dyDescent="0.35">
      <c r="BH2503" t="s">
        <v>1456</v>
      </c>
    </row>
    <row r="2505" spans="60:60" x14ac:dyDescent="0.35">
      <c r="BH2505" t="s">
        <v>1457</v>
      </c>
    </row>
    <row r="2507" spans="60:60" x14ac:dyDescent="0.35">
      <c r="BH2507" t="s">
        <v>1458</v>
      </c>
    </row>
    <row r="2509" spans="60:60" x14ac:dyDescent="0.35">
      <c r="BH2509" t="s">
        <v>1459</v>
      </c>
    </row>
    <row r="2511" spans="60:60" x14ac:dyDescent="0.35">
      <c r="BH2511" t="s">
        <v>1460</v>
      </c>
    </row>
    <row r="2512" spans="60:60" x14ac:dyDescent="0.35">
      <c r="BH2512" t="s">
        <v>17</v>
      </c>
    </row>
    <row r="2514" spans="58:60" x14ac:dyDescent="0.35">
      <c r="BH2514" t="s">
        <v>1461</v>
      </c>
    </row>
    <row r="2515" spans="58:60" x14ac:dyDescent="0.35">
      <c r="BH2515" t="s">
        <v>1462</v>
      </c>
    </row>
    <row r="2517" spans="58:60" x14ac:dyDescent="0.35">
      <c r="BH2517" t="s">
        <v>1463</v>
      </c>
    </row>
    <row r="2518" spans="58:60" x14ac:dyDescent="0.35">
      <c r="BH2518" t="s">
        <v>1464</v>
      </c>
    </row>
    <row r="2519" spans="58:60" x14ac:dyDescent="0.35">
      <c r="BH2519" t="s">
        <v>1465</v>
      </c>
    </row>
    <row r="2521" spans="58:60" x14ac:dyDescent="0.35">
      <c r="BH2521" t="s">
        <v>1466</v>
      </c>
    </row>
    <row r="2523" spans="58:60" x14ac:dyDescent="0.35">
      <c r="BH2523" t="s">
        <v>1467</v>
      </c>
    </row>
    <row r="2525" spans="58:60" x14ac:dyDescent="0.35">
      <c r="BH2525" t="s">
        <v>1468</v>
      </c>
    </row>
    <row r="2527" spans="58:60" x14ac:dyDescent="0.35">
      <c r="BF2527">
        <v>1</v>
      </c>
      <c r="BH2527" t="s">
        <v>1469</v>
      </c>
    </row>
    <row r="2528" spans="58:60" x14ac:dyDescent="0.35">
      <c r="BH2528" t="s">
        <v>1470</v>
      </c>
    </row>
    <row r="2530" spans="60:60" x14ac:dyDescent="0.35">
      <c r="BH2530" t="s">
        <v>1471</v>
      </c>
    </row>
    <row r="2532" spans="60:60" x14ac:dyDescent="0.35">
      <c r="BH2532" t="s">
        <v>1472</v>
      </c>
    </row>
    <row r="2534" spans="60:60" x14ac:dyDescent="0.35">
      <c r="BH2534" t="s">
        <v>1473</v>
      </c>
    </row>
    <row r="2536" spans="60:60" x14ac:dyDescent="0.35">
      <c r="BH2536" t="s">
        <v>1474</v>
      </c>
    </row>
    <row r="2538" spans="60:60" x14ac:dyDescent="0.35">
      <c r="BH2538" t="s">
        <v>1475</v>
      </c>
    </row>
    <row r="2540" spans="60:60" x14ac:dyDescent="0.35">
      <c r="BH2540" t="s">
        <v>2242</v>
      </c>
    </row>
    <row r="2542" spans="60:60" x14ac:dyDescent="0.35">
      <c r="BH2542" t="s">
        <v>1476</v>
      </c>
    </row>
    <row r="2544" spans="60:60" x14ac:dyDescent="0.35">
      <c r="BH2544" t="s">
        <v>1477</v>
      </c>
    </row>
    <row r="2546" spans="9:60" x14ac:dyDescent="0.35">
      <c r="BH2546" t="s">
        <v>1478</v>
      </c>
    </row>
    <row r="2548" spans="9:60" x14ac:dyDescent="0.35">
      <c r="I2548">
        <v>1</v>
      </c>
      <c r="Q2548">
        <v>1</v>
      </c>
      <c r="W2548">
        <v>1</v>
      </c>
      <c r="AC2548">
        <v>1</v>
      </c>
      <c r="AK2548">
        <v>1</v>
      </c>
      <c r="AM2548">
        <v>54</v>
      </c>
      <c r="AP2548">
        <v>1</v>
      </c>
      <c r="AT2548">
        <v>1</v>
      </c>
      <c r="AZ2548">
        <v>1</v>
      </c>
      <c r="BB2548">
        <v>1</v>
      </c>
      <c r="BH2548" t="s">
        <v>1479</v>
      </c>
    </row>
    <row r="2549" spans="9:60" x14ac:dyDescent="0.35">
      <c r="BH2549" t="s">
        <v>1480</v>
      </c>
    </row>
    <row r="2550" spans="9:60" x14ac:dyDescent="0.35">
      <c r="BH2550" t="s">
        <v>1481</v>
      </c>
    </row>
    <row r="2552" spans="9:60" x14ac:dyDescent="0.35">
      <c r="BH2552" t="s">
        <v>1482</v>
      </c>
    </row>
    <row r="2554" spans="9:60" x14ac:dyDescent="0.35">
      <c r="BH2554" t="s">
        <v>1483</v>
      </c>
    </row>
    <row r="2556" spans="9:60" x14ac:dyDescent="0.35">
      <c r="BH2556" t="s">
        <v>1484</v>
      </c>
    </row>
    <row r="2558" spans="9:60" x14ac:dyDescent="0.35">
      <c r="BH2558" t="s">
        <v>1485</v>
      </c>
    </row>
    <row r="2560" spans="9:60" x14ac:dyDescent="0.35">
      <c r="BH2560" t="s">
        <v>1486</v>
      </c>
    </row>
    <row r="2561" spans="60:60" x14ac:dyDescent="0.35">
      <c r="BH2561" t="s">
        <v>16</v>
      </c>
    </row>
    <row r="2562" spans="60:60" x14ac:dyDescent="0.35">
      <c r="BH2562" t="s">
        <v>1487</v>
      </c>
    </row>
    <row r="2563" spans="60:60" x14ac:dyDescent="0.35">
      <c r="BH2563" t="s">
        <v>1488</v>
      </c>
    </row>
    <row r="2565" spans="60:60" x14ac:dyDescent="0.35">
      <c r="BH2565" t="s">
        <v>349</v>
      </c>
    </row>
    <row r="2566" spans="60:60" x14ac:dyDescent="0.35">
      <c r="BH2566" t="s">
        <v>1489</v>
      </c>
    </row>
    <row r="2568" spans="60:60" x14ac:dyDescent="0.35">
      <c r="BH2568" t="s">
        <v>1490</v>
      </c>
    </row>
    <row r="2570" spans="60:60" x14ac:dyDescent="0.35">
      <c r="BH2570" t="s">
        <v>1491</v>
      </c>
    </row>
    <row r="2572" spans="60:60" x14ac:dyDescent="0.35">
      <c r="BH2572" t="s">
        <v>1492</v>
      </c>
    </row>
    <row r="2574" spans="60:60" x14ac:dyDescent="0.35">
      <c r="BH2574" t="s">
        <v>1493</v>
      </c>
    </row>
    <row r="2576" spans="60:60" x14ac:dyDescent="0.35">
      <c r="BH2576" t="s">
        <v>1494</v>
      </c>
    </row>
    <row r="2578" spans="60:60" x14ac:dyDescent="0.35">
      <c r="BH2578" t="s">
        <v>1495</v>
      </c>
    </row>
    <row r="2579" spans="60:60" x14ac:dyDescent="0.35">
      <c r="BH2579" t="s">
        <v>20</v>
      </c>
    </row>
    <row r="2580" spans="60:60" x14ac:dyDescent="0.35">
      <c r="BH2580" t="s">
        <v>1496</v>
      </c>
    </row>
    <row r="2582" spans="60:60" x14ac:dyDescent="0.35">
      <c r="BH2582" t="s">
        <v>1497</v>
      </c>
    </row>
    <row r="2583" spans="60:60" x14ac:dyDescent="0.35">
      <c r="BH2583" t="s">
        <v>1498</v>
      </c>
    </row>
    <row r="2584" spans="60:60" x14ac:dyDescent="0.35">
      <c r="BH2584" t="s">
        <v>1499</v>
      </c>
    </row>
    <row r="2585" spans="60:60" x14ac:dyDescent="0.35">
      <c r="BH2585" t="s">
        <v>7</v>
      </c>
    </row>
    <row r="2587" spans="60:60" x14ac:dyDescent="0.35">
      <c r="BH2587" t="s">
        <v>1500</v>
      </c>
    </row>
    <row r="2589" spans="60:60" x14ac:dyDescent="0.35">
      <c r="BH2589" t="s">
        <v>1501</v>
      </c>
    </row>
    <row r="2591" spans="60:60" x14ac:dyDescent="0.35">
      <c r="BH2591" t="s">
        <v>1502</v>
      </c>
    </row>
    <row r="2593" spans="60:60" x14ac:dyDescent="0.35">
      <c r="BH2593" t="s">
        <v>1503</v>
      </c>
    </row>
    <row r="2595" spans="60:60" x14ac:dyDescent="0.35">
      <c r="BH2595" t="s">
        <v>1504</v>
      </c>
    </row>
    <row r="2597" spans="60:60" x14ac:dyDescent="0.35">
      <c r="BH2597" t="s">
        <v>1505</v>
      </c>
    </row>
    <row r="2599" spans="60:60" x14ac:dyDescent="0.35">
      <c r="BH2599" t="s">
        <v>1506</v>
      </c>
    </row>
    <row r="2601" spans="60:60" x14ac:dyDescent="0.35">
      <c r="BH2601" t="s">
        <v>1507</v>
      </c>
    </row>
    <row r="2602" spans="60:60" x14ac:dyDescent="0.35">
      <c r="BH2602" t="s">
        <v>1508</v>
      </c>
    </row>
    <row r="2604" spans="60:60" x14ac:dyDescent="0.35">
      <c r="BH2604" t="s">
        <v>1509</v>
      </c>
    </row>
    <row r="2606" spans="60:60" x14ac:dyDescent="0.35">
      <c r="BH2606" t="s">
        <v>1510</v>
      </c>
    </row>
    <row r="2608" spans="60:60" x14ac:dyDescent="0.35">
      <c r="BH2608" t="s">
        <v>1511</v>
      </c>
    </row>
    <row r="2610" spans="58:60" x14ac:dyDescent="0.35">
      <c r="BH2610" t="s">
        <v>1512</v>
      </c>
    </row>
    <row r="2612" spans="58:60" x14ac:dyDescent="0.35">
      <c r="BH2612" t="s">
        <v>1513</v>
      </c>
    </row>
    <row r="2614" spans="58:60" x14ac:dyDescent="0.35">
      <c r="BH2614" t="s">
        <v>1514</v>
      </c>
    </row>
    <row r="2616" spans="58:60" x14ac:dyDescent="0.35">
      <c r="BH2616" t="s">
        <v>1515</v>
      </c>
    </row>
    <row r="2618" spans="58:60" x14ac:dyDescent="0.35">
      <c r="BH2618" t="s">
        <v>1516</v>
      </c>
    </row>
    <row r="2620" spans="58:60" x14ac:dyDescent="0.35">
      <c r="BH2620" t="s">
        <v>1517</v>
      </c>
    </row>
    <row r="2622" spans="58:60" x14ac:dyDescent="0.35">
      <c r="BH2622" t="s">
        <v>0</v>
      </c>
    </row>
    <row r="2624" spans="58:60" x14ac:dyDescent="0.35">
      <c r="BF2624">
        <v>1</v>
      </c>
      <c r="BH2624" t="s">
        <v>1518</v>
      </c>
    </row>
    <row r="2625" spans="60:60" x14ac:dyDescent="0.35">
      <c r="BH2625" t="s">
        <v>1519</v>
      </c>
    </row>
    <row r="2626" spans="60:60" x14ac:dyDescent="0.35">
      <c r="BH2626" t="s">
        <v>1520</v>
      </c>
    </row>
    <row r="2627" spans="60:60" x14ac:dyDescent="0.35">
      <c r="BH2627" t="s">
        <v>1521</v>
      </c>
    </row>
    <row r="2629" spans="60:60" x14ac:dyDescent="0.35">
      <c r="BH2629" t="s">
        <v>1522</v>
      </c>
    </row>
    <row r="2630" spans="60:60" x14ac:dyDescent="0.35">
      <c r="BH2630" t="s">
        <v>1523</v>
      </c>
    </row>
    <row r="2631" spans="60:60" x14ac:dyDescent="0.35">
      <c r="BH2631" t="s">
        <v>2230</v>
      </c>
    </row>
    <row r="2633" spans="60:60" x14ac:dyDescent="0.35">
      <c r="BH2633" t="s">
        <v>1524</v>
      </c>
    </row>
    <row r="2635" spans="60:60" x14ac:dyDescent="0.35">
      <c r="BH2635" t="s">
        <v>1525</v>
      </c>
    </row>
    <row r="2637" spans="60:60" x14ac:dyDescent="0.35">
      <c r="BH2637" t="s">
        <v>1526</v>
      </c>
    </row>
    <row r="2639" spans="60:60" x14ac:dyDescent="0.35">
      <c r="BH2639" t="s">
        <v>1527</v>
      </c>
    </row>
    <row r="2641" spans="10:60" x14ac:dyDescent="0.35">
      <c r="BH2641" t="s">
        <v>1528</v>
      </c>
    </row>
    <row r="2642" spans="10:60" x14ac:dyDescent="0.35">
      <c r="BH2642" t="s">
        <v>2196</v>
      </c>
    </row>
    <row r="2644" spans="10:60" x14ac:dyDescent="0.35">
      <c r="BH2644" t="s">
        <v>1529</v>
      </c>
    </row>
    <row r="2646" spans="10:60" x14ac:dyDescent="0.35">
      <c r="BH2646" t="s">
        <v>1530</v>
      </c>
    </row>
    <row r="2648" spans="10:60" x14ac:dyDescent="0.35">
      <c r="BH2648" t="s">
        <v>2197</v>
      </c>
    </row>
    <row r="2650" spans="10:60" x14ac:dyDescent="0.35">
      <c r="BH2650" t="s">
        <v>1531</v>
      </c>
    </row>
    <row r="2652" spans="10:60" x14ac:dyDescent="0.35">
      <c r="BH2652" t="s">
        <v>1532</v>
      </c>
    </row>
    <row r="2654" spans="10:60" x14ac:dyDescent="0.35">
      <c r="J2654">
        <v>1</v>
      </c>
      <c r="R2654">
        <v>1</v>
      </c>
      <c r="W2654">
        <v>1</v>
      </c>
      <c r="AF2654">
        <v>1</v>
      </c>
      <c r="AL2654">
        <v>1</v>
      </c>
      <c r="AM2654">
        <v>75</v>
      </c>
      <c r="AR2654">
        <v>1</v>
      </c>
      <c r="AT2654">
        <v>1</v>
      </c>
      <c r="AZ2654">
        <v>1</v>
      </c>
      <c r="BC2654">
        <v>1</v>
      </c>
      <c r="BH2654" t="s">
        <v>1533</v>
      </c>
    </row>
    <row r="2656" spans="10:60" x14ac:dyDescent="0.35">
      <c r="BH2656" t="s">
        <v>1534</v>
      </c>
    </row>
    <row r="2658" spans="10:60" x14ac:dyDescent="0.35">
      <c r="BH2658" t="s">
        <v>1535</v>
      </c>
    </row>
    <row r="2659" spans="10:60" x14ac:dyDescent="0.35">
      <c r="BH2659" t="s">
        <v>1536</v>
      </c>
    </row>
    <row r="2660" spans="10:60" x14ac:dyDescent="0.35">
      <c r="BH2660" t="s">
        <v>1537</v>
      </c>
    </row>
    <row r="2662" spans="10:60" x14ac:dyDescent="0.35">
      <c r="BH2662" t="s">
        <v>1538</v>
      </c>
    </row>
    <row r="2664" spans="10:60" x14ac:dyDescent="0.35">
      <c r="BH2664" t="s">
        <v>1539</v>
      </c>
    </row>
    <row r="2666" spans="10:60" x14ac:dyDescent="0.35">
      <c r="BH2666" t="s">
        <v>1540</v>
      </c>
    </row>
    <row r="2668" spans="10:60" x14ac:dyDescent="0.35">
      <c r="BH2668" t="s">
        <v>1541</v>
      </c>
    </row>
    <row r="2670" spans="10:60" x14ac:dyDescent="0.35">
      <c r="J2670">
        <v>1</v>
      </c>
      <c r="R2670">
        <v>1</v>
      </c>
      <c r="W2670">
        <v>1</v>
      </c>
      <c r="AD2670">
        <v>1</v>
      </c>
      <c r="AL2670">
        <v>1</v>
      </c>
      <c r="AM2670">
        <v>75</v>
      </c>
      <c r="AQ2670">
        <v>1</v>
      </c>
      <c r="AT2670">
        <v>1</v>
      </c>
      <c r="AZ2670">
        <v>1</v>
      </c>
      <c r="BC2670">
        <v>1</v>
      </c>
      <c r="BH2670" t="s">
        <v>1542</v>
      </c>
    </row>
    <row r="2671" spans="10:60" x14ac:dyDescent="0.35">
      <c r="BH2671" t="s">
        <v>1543</v>
      </c>
    </row>
    <row r="2672" spans="10:60" x14ac:dyDescent="0.35">
      <c r="BH2672" t="s">
        <v>119</v>
      </c>
    </row>
    <row r="2673" spans="60:60" x14ac:dyDescent="0.35">
      <c r="BH2673" t="s">
        <v>2254</v>
      </c>
    </row>
    <row r="2674" spans="60:60" x14ac:dyDescent="0.35">
      <c r="BH2674" t="s">
        <v>572</v>
      </c>
    </row>
    <row r="2675" spans="60:60" x14ac:dyDescent="0.35">
      <c r="BH2675" t="s">
        <v>1544</v>
      </c>
    </row>
    <row r="2677" spans="60:60" x14ac:dyDescent="0.35">
      <c r="BH2677" t="s">
        <v>1545</v>
      </c>
    </row>
    <row r="2679" spans="60:60" x14ac:dyDescent="0.35">
      <c r="BH2679" t="s">
        <v>22</v>
      </c>
    </row>
    <row r="2680" spans="60:60" x14ac:dyDescent="0.35">
      <c r="BH2680" t="s">
        <v>1546</v>
      </c>
    </row>
    <row r="2681" spans="60:60" x14ac:dyDescent="0.35">
      <c r="BH2681" t="s">
        <v>1547</v>
      </c>
    </row>
    <row r="2683" spans="60:60" x14ac:dyDescent="0.35">
      <c r="BH2683" t="s">
        <v>1548</v>
      </c>
    </row>
    <row r="2684" spans="60:60" x14ac:dyDescent="0.35">
      <c r="BH2684" t="s">
        <v>119</v>
      </c>
    </row>
    <row r="2686" spans="60:60" x14ac:dyDescent="0.35">
      <c r="BH2686" t="s">
        <v>2198</v>
      </c>
    </row>
    <row r="2687" spans="60:60" x14ac:dyDescent="0.35">
      <c r="BH2687" t="s">
        <v>572</v>
      </c>
    </row>
    <row r="2688" spans="60:60" x14ac:dyDescent="0.35">
      <c r="BH2688" t="s">
        <v>1549</v>
      </c>
    </row>
    <row r="2690" spans="60:60" x14ac:dyDescent="0.35">
      <c r="BH2690" t="s">
        <v>1550</v>
      </c>
    </row>
    <row r="2692" spans="60:60" x14ac:dyDescent="0.35">
      <c r="BH2692" t="s">
        <v>1551</v>
      </c>
    </row>
    <row r="2694" spans="60:60" x14ac:dyDescent="0.35">
      <c r="BH2694" t="s">
        <v>1552</v>
      </c>
    </row>
    <row r="2696" spans="60:60" x14ac:dyDescent="0.35">
      <c r="BH2696" t="s">
        <v>1553</v>
      </c>
    </row>
    <row r="2697" spans="60:60" x14ac:dyDescent="0.35">
      <c r="BH2697" t="s">
        <v>19</v>
      </c>
    </row>
    <row r="2698" spans="60:60" x14ac:dyDescent="0.35">
      <c r="BH2698" t="s">
        <v>1554</v>
      </c>
    </row>
    <row r="2699" spans="60:60" x14ac:dyDescent="0.35">
      <c r="BH2699" t="s">
        <v>1555</v>
      </c>
    </row>
    <row r="2701" spans="60:60" x14ac:dyDescent="0.35">
      <c r="BH2701" t="s">
        <v>1556</v>
      </c>
    </row>
    <row r="2703" spans="60:60" x14ac:dyDescent="0.35">
      <c r="BH2703" t="s">
        <v>1557</v>
      </c>
    </row>
    <row r="2704" spans="60:60" x14ac:dyDescent="0.35">
      <c r="BH2704" t="s">
        <v>1558</v>
      </c>
    </row>
    <row r="2706" spans="60:60" x14ac:dyDescent="0.35">
      <c r="BH2706" t="s">
        <v>1559</v>
      </c>
    </row>
    <row r="2708" spans="60:60" x14ac:dyDescent="0.35">
      <c r="BH2708" t="s">
        <v>1560</v>
      </c>
    </row>
    <row r="2710" spans="60:60" x14ac:dyDescent="0.35">
      <c r="BH2710" t="s">
        <v>1561</v>
      </c>
    </row>
    <row r="2712" spans="60:60" x14ac:dyDescent="0.35">
      <c r="BH2712" t="s">
        <v>1562</v>
      </c>
    </row>
    <row r="2714" spans="60:60" x14ac:dyDescent="0.35">
      <c r="BH2714" t="s">
        <v>1563</v>
      </c>
    </row>
    <row r="2715" spans="60:60" x14ac:dyDescent="0.35">
      <c r="BH2715" t="s">
        <v>23</v>
      </c>
    </row>
    <row r="2716" spans="60:60" x14ac:dyDescent="0.35">
      <c r="BH2716" t="s">
        <v>1564</v>
      </c>
    </row>
    <row r="2717" spans="60:60" x14ac:dyDescent="0.35">
      <c r="BH2717" t="s">
        <v>1565</v>
      </c>
    </row>
    <row r="2719" spans="60:60" x14ac:dyDescent="0.35">
      <c r="BH2719" t="s">
        <v>1566</v>
      </c>
    </row>
    <row r="2720" spans="60:60" x14ac:dyDescent="0.35">
      <c r="BH2720" t="s">
        <v>1567</v>
      </c>
    </row>
    <row r="2722" spans="10:60" x14ac:dyDescent="0.35">
      <c r="BH2722" t="s">
        <v>1568</v>
      </c>
    </row>
    <row r="2724" spans="10:60" x14ac:dyDescent="0.35">
      <c r="BH2724" t="s">
        <v>1569</v>
      </c>
    </row>
    <row r="2726" spans="10:60" x14ac:dyDescent="0.35">
      <c r="BH2726" t="s">
        <v>1570</v>
      </c>
    </row>
    <row r="2728" spans="10:60" x14ac:dyDescent="0.35">
      <c r="BH2728" t="s">
        <v>1571</v>
      </c>
    </row>
    <row r="2730" spans="10:60" x14ac:dyDescent="0.35">
      <c r="BH2730" t="s">
        <v>1572</v>
      </c>
    </row>
    <row r="2732" spans="10:60" x14ac:dyDescent="0.35">
      <c r="BH2732" t="s">
        <v>1573</v>
      </c>
    </row>
    <row r="2734" spans="10:60" x14ac:dyDescent="0.35">
      <c r="J2734">
        <v>1</v>
      </c>
      <c r="P2734">
        <v>1</v>
      </c>
      <c r="V2734">
        <v>1</v>
      </c>
      <c r="AF2734">
        <v>1</v>
      </c>
      <c r="AL2734">
        <v>1</v>
      </c>
      <c r="AM2734">
        <v>84</v>
      </c>
      <c r="AP2734">
        <v>1</v>
      </c>
      <c r="AV2734">
        <v>1</v>
      </c>
      <c r="AZ2734">
        <v>1</v>
      </c>
      <c r="BB2734">
        <v>1</v>
      </c>
      <c r="BH2734" t="s">
        <v>1574</v>
      </c>
    </row>
    <row r="2735" spans="10:60" x14ac:dyDescent="0.35">
      <c r="BH2735" t="s">
        <v>1575</v>
      </c>
    </row>
    <row r="2737" spans="60:60" x14ac:dyDescent="0.35">
      <c r="BH2737" t="s">
        <v>1576</v>
      </c>
    </row>
    <row r="2739" spans="60:60" x14ac:dyDescent="0.35">
      <c r="BH2739" t="s">
        <v>1577</v>
      </c>
    </row>
    <row r="2741" spans="60:60" x14ac:dyDescent="0.35">
      <c r="BH2741" s="68" t="s">
        <v>2199</v>
      </c>
    </row>
    <row r="2743" spans="60:60" x14ac:dyDescent="0.35">
      <c r="BH2743" t="s">
        <v>1578</v>
      </c>
    </row>
    <row r="2745" spans="60:60" x14ac:dyDescent="0.35">
      <c r="BH2745" t="s">
        <v>1579</v>
      </c>
    </row>
    <row r="2747" spans="60:60" x14ac:dyDescent="0.35">
      <c r="BH2747" t="s">
        <v>1580</v>
      </c>
    </row>
    <row r="2748" spans="60:60" x14ac:dyDescent="0.35">
      <c r="BH2748" t="s">
        <v>17</v>
      </c>
    </row>
    <row r="2749" spans="60:60" x14ac:dyDescent="0.35">
      <c r="BH2749" t="s">
        <v>1581</v>
      </c>
    </row>
    <row r="2750" spans="60:60" x14ac:dyDescent="0.35">
      <c r="BH2750" t="s">
        <v>1582</v>
      </c>
    </row>
    <row r="2752" spans="60:60" x14ac:dyDescent="0.35">
      <c r="BH2752" t="s">
        <v>2255</v>
      </c>
    </row>
    <row r="2754" spans="58:60" x14ac:dyDescent="0.35">
      <c r="BH2754" t="s">
        <v>1583</v>
      </c>
    </row>
    <row r="2755" spans="58:60" x14ac:dyDescent="0.35">
      <c r="BH2755" t="s">
        <v>1584</v>
      </c>
    </row>
    <row r="2757" spans="58:60" x14ac:dyDescent="0.35">
      <c r="BH2757" t="s">
        <v>163</v>
      </c>
    </row>
    <row r="2759" spans="58:60" x14ac:dyDescent="0.35">
      <c r="BH2759" t="s">
        <v>1585</v>
      </c>
    </row>
    <row r="2761" spans="58:60" x14ac:dyDescent="0.35">
      <c r="BH2761" t="s">
        <v>1586</v>
      </c>
    </row>
    <row r="2763" spans="58:60" x14ac:dyDescent="0.35">
      <c r="BH2763" t="s">
        <v>1587</v>
      </c>
    </row>
    <row r="2765" spans="58:60" x14ac:dyDescent="0.35">
      <c r="BF2765">
        <v>1</v>
      </c>
      <c r="BH2765" t="s">
        <v>1588</v>
      </c>
    </row>
    <row r="2766" spans="58:60" x14ac:dyDescent="0.35">
      <c r="BH2766" t="s">
        <v>1589</v>
      </c>
    </row>
    <row r="2768" spans="58:60" x14ac:dyDescent="0.35">
      <c r="BH2768" t="s">
        <v>1590</v>
      </c>
    </row>
    <row r="2770" spans="10:60" x14ac:dyDescent="0.35">
      <c r="BH2770" s="68" t="s">
        <v>2200</v>
      </c>
    </row>
    <row r="2772" spans="10:60" x14ac:dyDescent="0.35">
      <c r="BH2772" t="s">
        <v>1591</v>
      </c>
    </row>
    <row r="2774" spans="10:60" x14ac:dyDescent="0.35">
      <c r="BH2774" s="68" t="s">
        <v>2201</v>
      </c>
    </row>
    <row r="2775" spans="10:60" x14ac:dyDescent="0.35">
      <c r="BH2775" t="s">
        <v>1592</v>
      </c>
    </row>
    <row r="2777" spans="10:60" x14ac:dyDescent="0.35">
      <c r="BH2777" t="s">
        <v>1593</v>
      </c>
    </row>
    <row r="2779" spans="10:60" x14ac:dyDescent="0.35">
      <c r="BH2779" t="s">
        <v>1594</v>
      </c>
    </row>
    <row r="2781" spans="10:60" x14ac:dyDescent="0.35">
      <c r="J2781">
        <v>1</v>
      </c>
      <c r="R2781">
        <v>1</v>
      </c>
      <c r="U2781">
        <v>1</v>
      </c>
      <c r="AD2781">
        <v>1</v>
      </c>
      <c r="AK2781">
        <v>1</v>
      </c>
      <c r="AM2781">
        <v>60</v>
      </c>
      <c r="AQ2781">
        <v>1</v>
      </c>
      <c r="AT2781">
        <v>1</v>
      </c>
      <c r="AZ2781">
        <v>1</v>
      </c>
      <c r="BC2781">
        <v>1</v>
      </c>
      <c r="BH2781" t="s">
        <v>1595</v>
      </c>
    </row>
    <row r="2782" spans="10:60" x14ac:dyDescent="0.35">
      <c r="BH2782" t="s">
        <v>1596</v>
      </c>
    </row>
    <row r="2783" spans="10:60" x14ac:dyDescent="0.35">
      <c r="BH2783" t="s">
        <v>1597</v>
      </c>
    </row>
    <row r="2784" spans="10:60" x14ac:dyDescent="0.35">
      <c r="BH2784" t="s">
        <v>144</v>
      </c>
    </row>
    <row r="2785" spans="60:60" x14ac:dyDescent="0.35">
      <c r="BH2785" t="s">
        <v>1598</v>
      </c>
    </row>
    <row r="2786" spans="60:60" x14ac:dyDescent="0.35">
      <c r="BH2786" t="s">
        <v>1599</v>
      </c>
    </row>
    <row r="2787" spans="60:60" x14ac:dyDescent="0.35">
      <c r="BH2787" t="s">
        <v>1600</v>
      </c>
    </row>
    <row r="2789" spans="60:60" x14ac:dyDescent="0.35">
      <c r="BH2789" t="s">
        <v>1601</v>
      </c>
    </row>
    <row r="2791" spans="60:60" x14ac:dyDescent="0.35">
      <c r="BH2791" t="s">
        <v>1602</v>
      </c>
    </row>
    <row r="2793" spans="60:60" x14ac:dyDescent="0.35">
      <c r="BH2793" t="s">
        <v>1603</v>
      </c>
    </row>
    <row r="2795" spans="60:60" x14ac:dyDescent="0.35">
      <c r="BH2795" t="s">
        <v>1604</v>
      </c>
    </row>
    <row r="2797" spans="60:60" x14ac:dyDescent="0.35">
      <c r="BH2797" t="s">
        <v>1605</v>
      </c>
    </row>
    <row r="2798" spans="60:60" x14ac:dyDescent="0.35">
      <c r="BH2798" t="s">
        <v>145</v>
      </c>
    </row>
    <row r="2799" spans="60:60" x14ac:dyDescent="0.35">
      <c r="BH2799" t="s">
        <v>1606</v>
      </c>
    </row>
    <row r="2800" spans="60:60" x14ac:dyDescent="0.35">
      <c r="BH2800" t="s">
        <v>1607</v>
      </c>
    </row>
    <row r="2802" spans="60:60" x14ac:dyDescent="0.35">
      <c r="BH2802" t="s">
        <v>1608</v>
      </c>
    </row>
    <row r="2803" spans="60:60" x14ac:dyDescent="0.35">
      <c r="BH2803" t="s">
        <v>1609</v>
      </c>
    </row>
    <row r="2804" spans="60:60" x14ac:dyDescent="0.35">
      <c r="BH2804" t="s">
        <v>1610</v>
      </c>
    </row>
    <row r="2805" spans="60:60" x14ac:dyDescent="0.35">
      <c r="BH2805" t="s">
        <v>168</v>
      </c>
    </row>
    <row r="2806" spans="60:60" x14ac:dyDescent="0.35">
      <c r="BH2806" t="s">
        <v>119</v>
      </c>
    </row>
    <row r="2808" spans="60:60" x14ac:dyDescent="0.35">
      <c r="BH2808" t="s">
        <v>1611</v>
      </c>
    </row>
    <row r="2810" spans="60:60" x14ac:dyDescent="0.35">
      <c r="BH2810" t="s">
        <v>1612</v>
      </c>
    </row>
    <row r="2812" spans="60:60" x14ac:dyDescent="0.35">
      <c r="BH2812" t="s">
        <v>1613</v>
      </c>
    </row>
    <row r="2814" spans="60:60" x14ac:dyDescent="0.35">
      <c r="BH2814" t="s">
        <v>1614</v>
      </c>
    </row>
    <row r="2816" spans="60:60" x14ac:dyDescent="0.35">
      <c r="BH2816" t="s">
        <v>1</v>
      </c>
    </row>
    <row r="2818" spans="60:60" x14ac:dyDescent="0.35">
      <c r="BH2818" t="s">
        <v>1615</v>
      </c>
    </row>
    <row r="2819" spans="60:60" x14ac:dyDescent="0.35">
      <c r="BH2819" t="s">
        <v>1609</v>
      </c>
    </row>
    <row r="2820" spans="60:60" x14ac:dyDescent="0.35">
      <c r="BH2820" t="s">
        <v>15</v>
      </c>
    </row>
    <row r="2821" spans="60:60" x14ac:dyDescent="0.35">
      <c r="BH2821" t="s">
        <v>1616</v>
      </c>
    </row>
    <row r="2822" spans="60:60" x14ac:dyDescent="0.35">
      <c r="BH2822" t="s">
        <v>1617</v>
      </c>
    </row>
    <row r="2824" spans="60:60" x14ac:dyDescent="0.35">
      <c r="BH2824" t="s">
        <v>1618</v>
      </c>
    </row>
    <row r="2826" spans="60:60" x14ac:dyDescent="0.35">
      <c r="BH2826" t="s">
        <v>1619</v>
      </c>
    </row>
    <row r="2827" spans="60:60" x14ac:dyDescent="0.35">
      <c r="BH2827" t="s">
        <v>1620</v>
      </c>
    </row>
    <row r="2829" spans="60:60" x14ac:dyDescent="0.35">
      <c r="BH2829" t="s">
        <v>1621</v>
      </c>
    </row>
    <row r="2830" spans="60:60" x14ac:dyDescent="0.35">
      <c r="BH2830" t="s">
        <v>1622</v>
      </c>
    </row>
    <row r="2832" spans="60:60" x14ac:dyDescent="0.35">
      <c r="BH2832" t="s">
        <v>1623</v>
      </c>
    </row>
    <row r="2834" spans="58:60" x14ac:dyDescent="0.35">
      <c r="BH2834" t="s">
        <v>1624</v>
      </c>
    </row>
    <row r="2836" spans="58:60" x14ac:dyDescent="0.35">
      <c r="BH2836" t="s">
        <v>143</v>
      </c>
    </row>
    <row r="2838" spans="58:60" x14ac:dyDescent="0.35">
      <c r="BF2838">
        <v>1</v>
      </c>
      <c r="BH2838" t="s">
        <v>1625</v>
      </c>
    </row>
    <row r="2839" spans="58:60" x14ac:dyDescent="0.35">
      <c r="BH2839" t="s">
        <v>1626</v>
      </c>
    </row>
    <row r="2840" spans="58:60" x14ac:dyDescent="0.35">
      <c r="BH2840" t="s">
        <v>1627</v>
      </c>
    </row>
    <row r="2841" spans="58:60" x14ac:dyDescent="0.35">
      <c r="BH2841" t="s">
        <v>1628</v>
      </c>
    </row>
    <row r="2843" spans="58:60" x14ac:dyDescent="0.35">
      <c r="BH2843" t="s">
        <v>1629</v>
      </c>
    </row>
    <row r="2845" spans="58:60" x14ac:dyDescent="0.35">
      <c r="BH2845" t="s">
        <v>1630</v>
      </c>
    </row>
    <row r="2847" spans="58:60" x14ac:dyDescent="0.35">
      <c r="BH2847" t="s">
        <v>1631</v>
      </c>
    </row>
    <row r="2849" spans="10:60" x14ac:dyDescent="0.35">
      <c r="J2849">
        <v>1</v>
      </c>
      <c r="S2849">
        <v>1</v>
      </c>
      <c r="W2849">
        <v>1</v>
      </c>
      <c r="AF2849">
        <v>1</v>
      </c>
      <c r="AL2849">
        <v>1</v>
      </c>
      <c r="AM2849">
        <v>79</v>
      </c>
      <c r="AR2849">
        <v>1</v>
      </c>
      <c r="AT2849">
        <v>1</v>
      </c>
      <c r="AZ2849">
        <v>1</v>
      </c>
      <c r="BC2849">
        <v>1</v>
      </c>
      <c r="BH2849" t="s">
        <v>1632</v>
      </c>
    </row>
    <row r="2850" spans="10:60" x14ac:dyDescent="0.35">
      <c r="BH2850" t="s">
        <v>1633</v>
      </c>
    </row>
    <row r="2851" spans="10:60" x14ac:dyDescent="0.35">
      <c r="BH2851" t="s">
        <v>1634</v>
      </c>
    </row>
    <row r="2853" spans="10:60" x14ac:dyDescent="0.35">
      <c r="BH2853" t="s">
        <v>1635</v>
      </c>
    </row>
    <row r="2855" spans="10:60" x14ac:dyDescent="0.35">
      <c r="BH2855" t="s">
        <v>1636</v>
      </c>
    </row>
    <row r="2857" spans="10:60" x14ac:dyDescent="0.35">
      <c r="BH2857" t="s">
        <v>1637</v>
      </c>
    </row>
    <row r="2858" spans="10:60" x14ac:dyDescent="0.35">
      <c r="BH2858" t="s">
        <v>2243</v>
      </c>
    </row>
    <row r="2860" spans="10:60" x14ac:dyDescent="0.35">
      <c r="BH2860" t="s">
        <v>1638</v>
      </c>
    </row>
    <row r="2862" spans="10:60" x14ac:dyDescent="0.35">
      <c r="BH2862" t="s">
        <v>23</v>
      </c>
    </row>
    <row r="2863" spans="10:60" x14ac:dyDescent="0.35">
      <c r="BH2863" t="s">
        <v>1639</v>
      </c>
    </row>
    <row r="2865" spans="60:60" x14ac:dyDescent="0.35">
      <c r="BH2865" t="s">
        <v>1640</v>
      </c>
    </row>
    <row r="2866" spans="60:60" x14ac:dyDescent="0.35">
      <c r="BH2866" t="s">
        <v>1641</v>
      </c>
    </row>
    <row r="2867" spans="60:60" x14ac:dyDescent="0.35">
      <c r="BH2867" t="s">
        <v>1642</v>
      </c>
    </row>
    <row r="2868" spans="60:60" x14ac:dyDescent="0.35">
      <c r="BH2868" t="s">
        <v>1228</v>
      </c>
    </row>
    <row r="2869" spans="60:60" x14ac:dyDescent="0.35">
      <c r="BH2869" t="s">
        <v>1643</v>
      </c>
    </row>
    <row r="2871" spans="60:60" x14ac:dyDescent="0.35">
      <c r="BH2871" t="s">
        <v>1644</v>
      </c>
    </row>
    <row r="2873" spans="60:60" x14ac:dyDescent="0.35">
      <c r="BH2873" t="s">
        <v>1645</v>
      </c>
    </row>
    <row r="2875" spans="60:60" x14ac:dyDescent="0.35">
      <c r="BH2875" t="s">
        <v>1646</v>
      </c>
    </row>
    <row r="2877" spans="60:60" x14ac:dyDescent="0.35">
      <c r="BH2877" t="s">
        <v>1647</v>
      </c>
    </row>
    <row r="2879" spans="60:60" x14ac:dyDescent="0.35">
      <c r="BH2879" t="s">
        <v>1648</v>
      </c>
    </row>
    <row r="2881" spans="10:60" x14ac:dyDescent="0.35">
      <c r="J2881">
        <v>1</v>
      </c>
      <c r="S2881">
        <v>1</v>
      </c>
      <c r="W2881">
        <v>1</v>
      </c>
      <c r="AF2881">
        <v>1</v>
      </c>
      <c r="AI2881">
        <v>1</v>
      </c>
      <c r="AM2881">
        <v>26</v>
      </c>
      <c r="AP2881">
        <v>1</v>
      </c>
      <c r="AV2881">
        <v>1</v>
      </c>
      <c r="AZ2881">
        <v>1</v>
      </c>
      <c r="BB2881">
        <v>1</v>
      </c>
      <c r="BH2881" t="s">
        <v>1649</v>
      </c>
    </row>
    <row r="2882" spans="10:60" x14ac:dyDescent="0.35">
      <c r="BH2882" t="s">
        <v>1650</v>
      </c>
    </row>
    <row r="2884" spans="10:60" x14ac:dyDescent="0.35">
      <c r="BH2884" t="s">
        <v>1651</v>
      </c>
    </row>
    <row r="2886" spans="10:60" x14ac:dyDescent="0.35">
      <c r="BH2886" t="s">
        <v>1652</v>
      </c>
    </row>
    <row r="2887" spans="10:60" x14ac:dyDescent="0.35">
      <c r="BH2887" t="s">
        <v>1653</v>
      </c>
    </row>
    <row r="2888" spans="10:60" x14ac:dyDescent="0.35">
      <c r="BH2888" t="s">
        <v>1654</v>
      </c>
    </row>
    <row r="2889" spans="10:60" x14ac:dyDescent="0.35">
      <c r="BH2889" t="s">
        <v>1655</v>
      </c>
    </row>
    <row r="2891" spans="10:60" x14ac:dyDescent="0.35">
      <c r="BH2891" t="s">
        <v>1656</v>
      </c>
    </row>
    <row r="2893" spans="10:60" x14ac:dyDescent="0.35">
      <c r="BH2893" t="s">
        <v>2168</v>
      </c>
    </row>
    <row r="2895" spans="10:60" x14ac:dyDescent="0.35">
      <c r="BH2895" t="s">
        <v>1657</v>
      </c>
    </row>
    <row r="2897" spans="60:60" x14ac:dyDescent="0.35">
      <c r="BH2897" t="s">
        <v>1658</v>
      </c>
    </row>
    <row r="2899" spans="60:60" x14ac:dyDescent="0.35">
      <c r="BH2899" t="s">
        <v>1659</v>
      </c>
    </row>
    <row r="2901" spans="60:60" x14ac:dyDescent="0.35">
      <c r="BH2901" t="s">
        <v>1660</v>
      </c>
    </row>
    <row r="2903" spans="60:60" x14ac:dyDescent="0.35">
      <c r="BH2903" t="s">
        <v>1661</v>
      </c>
    </row>
    <row r="2905" spans="60:60" x14ac:dyDescent="0.35">
      <c r="BH2905" t="s">
        <v>1662</v>
      </c>
    </row>
    <row r="2907" spans="60:60" x14ac:dyDescent="0.35">
      <c r="BH2907" t="s">
        <v>1663</v>
      </c>
    </row>
    <row r="2909" spans="60:60" x14ac:dyDescent="0.35">
      <c r="BH2909" t="s">
        <v>1664</v>
      </c>
    </row>
    <row r="2910" spans="60:60" x14ac:dyDescent="0.35">
      <c r="BH2910" t="s">
        <v>1665</v>
      </c>
    </row>
    <row r="2912" spans="60:60" x14ac:dyDescent="0.35">
      <c r="BH2912" t="s">
        <v>1666</v>
      </c>
    </row>
    <row r="2914" spans="60:60" x14ac:dyDescent="0.35">
      <c r="BH2914" t="s">
        <v>2256</v>
      </c>
    </row>
    <row r="2916" spans="60:60" x14ac:dyDescent="0.35">
      <c r="BH2916" t="s">
        <v>1667</v>
      </c>
    </row>
    <row r="2918" spans="60:60" x14ac:dyDescent="0.35">
      <c r="BH2918" t="s">
        <v>1668</v>
      </c>
    </row>
    <row r="2920" spans="60:60" x14ac:dyDescent="0.35">
      <c r="BH2920" t="s">
        <v>1669</v>
      </c>
    </row>
    <row r="2921" spans="60:60" x14ac:dyDescent="0.35">
      <c r="BH2921" t="s">
        <v>1670</v>
      </c>
    </row>
    <row r="2923" spans="60:60" x14ac:dyDescent="0.35">
      <c r="BH2923" t="s">
        <v>1671</v>
      </c>
    </row>
    <row r="2925" spans="60:60" x14ac:dyDescent="0.35">
      <c r="BH2925" t="s">
        <v>1672</v>
      </c>
    </row>
    <row r="2927" spans="60:60" x14ac:dyDescent="0.35">
      <c r="BH2927" t="s">
        <v>2169</v>
      </c>
    </row>
    <row r="2929" spans="60:60" x14ac:dyDescent="0.35">
      <c r="BH2929" t="s">
        <v>2221</v>
      </c>
    </row>
    <row r="2931" spans="60:60" x14ac:dyDescent="0.35">
      <c r="BH2931" t="s">
        <v>1673</v>
      </c>
    </row>
    <row r="2932" spans="60:60" x14ac:dyDescent="0.35">
      <c r="BH2932" t="s">
        <v>1674</v>
      </c>
    </row>
    <row r="2934" spans="60:60" x14ac:dyDescent="0.35">
      <c r="BH2934" t="s">
        <v>1675</v>
      </c>
    </row>
    <row r="2936" spans="60:60" x14ac:dyDescent="0.35">
      <c r="BH2936" t="s">
        <v>1676</v>
      </c>
    </row>
    <row r="2938" spans="60:60" x14ac:dyDescent="0.35">
      <c r="BH2938" t="s">
        <v>1677</v>
      </c>
    </row>
    <row r="2940" spans="60:60" x14ac:dyDescent="0.35">
      <c r="BH2940" t="s">
        <v>1678</v>
      </c>
    </row>
    <row r="2941" spans="60:60" x14ac:dyDescent="0.35">
      <c r="BH2941" t="s">
        <v>1679</v>
      </c>
    </row>
    <row r="2943" spans="60:60" x14ac:dyDescent="0.35">
      <c r="BH2943" t="s">
        <v>1680</v>
      </c>
    </row>
    <row r="2944" spans="60:60" x14ac:dyDescent="0.35">
      <c r="BH2944" t="s">
        <v>1681</v>
      </c>
    </row>
    <row r="2945" spans="60:60" x14ac:dyDescent="0.35">
      <c r="BH2945" t="s">
        <v>1682</v>
      </c>
    </row>
    <row r="2946" spans="60:60" x14ac:dyDescent="0.35">
      <c r="BH2946" t="s">
        <v>1683</v>
      </c>
    </row>
    <row r="2947" spans="60:60" x14ac:dyDescent="0.35">
      <c r="BH2947" t="s">
        <v>1684</v>
      </c>
    </row>
    <row r="2948" spans="60:60" x14ac:dyDescent="0.35">
      <c r="BH2948" t="s">
        <v>1685</v>
      </c>
    </row>
    <row r="2949" spans="60:60" x14ac:dyDescent="0.35">
      <c r="BH2949" t="s">
        <v>1686</v>
      </c>
    </row>
    <row r="2950" spans="60:60" x14ac:dyDescent="0.35">
      <c r="BH2950" t="s">
        <v>1687</v>
      </c>
    </row>
    <row r="2951" spans="60:60" x14ac:dyDescent="0.35">
      <c r="BH2951" t="s">
        <v>1688</v>
      </c>
    </row>
    <row r="2953" spans="60:60" x14ac:dyDescent="0.35">
      <c r="BH2953" t="s">
        <v>1689</v>
      </c>
    </row>
    <row r="2955" spans="60:60" x14ac:dyDescent="0.35">
      <c r="BH2955" t="s">
        <v>1690</v>
      </c>
    </row>
    <row r="2956" spans="60:60" x14ac:dyDescent="0.35">
      <c r="BH2956" t="s">
        <v>1691</v>
      </c>
    </row>
    <row r="2957" spans="60:60" x14ac:dyDescent="0.35">
      <c r="BH2957" t="s">
        <v>1581</v>
      </c>
    </row>
    <row r="2958" spans="60:60" x14ac:dyDescent="0.35">
      <c r="BH2958" t="s">
        <v>1692</v>
      </c>
    </row>
    <row r="2960" spans="60:60" x14ac:dyDescent="0.35">
      <c r="BH2960" t="s">
        <v>349</v>
      </c>
    </row>
    <row r="2961" spans="60:60" x14ac:dyDescent="0.35">
      <c r="BH2961" t="s">
        <v>1693</v>
      </c>
    </row>
    <row r="2963" spans="60:60" x14ac:dyDescent="0.35">
      <c r="BH2963" t="s">
        <v>1694</v>
      </c>
    </row>
    <row r="2965" spans="60:60" x14ac:dyDescent="0.35">
      <c r="BH2965" t="s">
        <v>1695</v>
      </c>
    </row>
    <row r="2967" spans="60:60" x14ac:dyDescent="0.35">
      <c r="BH2967" t="s">
        <v>1696</v>
      </c>
    </row>
    <row r="2969" spans="60:60" x14ac:dyDescent="0.35">
      <c r="BH2969" t="s">
        <v>1697</v>
      </c>
    </row>
    <row r="2971" spans="60:60" x14ac:dyDescent="0.35">
      <c r="BH2971" t="s">
        <v>1698</v>
      </c>
    </row>
    <row r="2974" spans="60:60" x14ac:dyDescent="0.35">
      <c r="BH2974" t="s">
        <v>152</v>
      </c>
    </row>
    <row r="2975" spans="60:60" x14ac:dyDescent="0.35">
      <c r="BH2975" t="s">
        <v>1699</v>
      </c>
    </row>
    <row r="2976" spans="60:60" x14ac:dyDescent="0.35">
      <c r="BH2976" t="s">
        <v>1700</v>
      </c>
    </row>
    <row r="2978" spans="60:60" x14ac:dyDescent="0.35">
      <c r="BH2978" t="s">
        <v>1701</v>
      </c>
    </row>
    <row r="2979" spans="60:60" x14ac:dyDescent="0.35">
      <c r="BH2979" t="s">
        <v>1702</v>
      </c>
    </row>
    <row r="2980" spans="60:60" x14ac:dyDescent="0.35">
      <c r="BH2980" t="s">
        <v>1703</v>
      </c>
    </row>
    <row r="2982" spans="60:60" x14ac:dyDescent="0.35">
      <c r="BH2982" t="s">
        <v>1704</v>
      </c>
    </row>
    <row r="2984" spans="60:60" x14ac:dyDescent="0.35">
      <c r="BH2984" t="s">
        <v>1705</v>
      </c>
    </row>
    <row r="2986" spans="60:60" x14ac:dyDescent="0.35">
      <c r="BH2986" t="s">
        <v>1706</v>
      </c>
    </row>
    <row r="2988" spans="60:60" x14ac:dyDescent="0.35">
      <c r="BH2988" t="s">
        <v>1707</v>
      </c>
    </row>
    <row r="2990" spans="60:60" x14ac:dyDescent="0.35">
      <c r="BH2990" t="s">
        <v>1708</v>
      </c>
    </row>
    <row r="2992" spans="60:60" x14ac:dyDescent="0.35">
      <c r="BH2992" t="s">
        <v>1709</v>
      </c>
    </row>
    <row r="2994" spans="10:60" x14ac:dyDescent="0.35">
      <c r="BH2994" t="s">
        <v>1710</v>
      </c>
    </row>
    <row r="2996" spans="10:60" x14ac:dyDescent="0.35">
      <c r="BH2996" t="s">
        <v>1711</v>
      </c>
    </row>
    <row r="2998" spans="10:60" x14ac:dyDescent="0.35">
      <c r="J2998">
        <v>1</v>
      </c>
      <c r="R2998">
        <v>1</v>
      </c>
      <c r="W2998">
        <v>1</v>
      </c>
      <c r="AD2998">
        <v>1</v>
      </c>
      <c r="AL2998">
        <v>1</v>
      </c>
      <c r="AM2998">
        <v>78</v>
      </c>
      <c r="AQ2998">
        <v>1</v>
      </c>
      <c r="AT2998">
        <v>1</v>
      </c>
      <c r="AZ2998">
        <v>1</v>
      </c>
      <c r="BB2998">
        <v>1</v>
      </c>
      <c r="BH2998" t="s">
        <v>1712</v>
      </c>
    </row>
    <row r="2999" spans="10:60" x14ac:dyDescent="0.35">
      <c r="BH2999" t="s">
        <v>1713</v>
      </c>
    </row>
    <row r="3000" spans="10:60" x14ac:dyDescent="0.35">
      <c r="BH3000" t="s">
        <v>1714</v>
      </c>
    </row>
    <row r="3001" spans="10:60" x14ac:dyDescent="0.35">
      <c r="BH3001" t="s">
        <v>1715</v>
      </c>
    </row>
    <row r="3003" spans="10:60" x14ac:dyDescent="0.35">
      <c r="BH3003" t="s">
        <v>148</v>
      </c>
    </row>
    <row r="3005" spans="10:60" x14ac:dyDescent="0.35">
      <c r="BH3005" t="s">
        <v>1716</v>
      </c>
    </row>
    <row r="3007" spans="10:60" x14ac:dyDescent="0.35">
      <c r="BH3007" t="s">
        <v>1717</v>
      </c>
    </row>
    <row r="3009" spans="60:60" x14ac:dyDescent="0.35">
      <c r="BH3009" t="s">
        <v>1718</v>
      </c>
    </row>
    <row r="3011" spans="60:60" x14ac:dyDescent="0.35">
      <c r="BH3011" t="s">
        <v>1719</v>
      </c>
    </row>
    <row r="3013" spans="60:60" x14ac:dyDescent="0.35">
      <c r="BH3013" t="s">
        <v>1720</v>
      </c>
    </row>
    <row r="3015" spans="60:60" x14ac:dyDescent="0.35">
      <c r="BH3015" t="s">
        <v>7</v>
      </c>
    </row>
    <row r="3016" spans="60:60" x14ac:dyDescent="0.35">
      <c r="BH3016" t="s">
        <v>17</v>
      </c>
    </row>
    <row r="3017" spans="60:60" x14ac:dyDescent="0.35">
      <c r="BH3017" t="s">
        <v>1721</v>
      </c>
    </row>
    <row r="3019" spans="60:60" x14ac:dyDescent="0.35">
      <c r="BH3019" t="s">
        <v>1471</v>
      </c>
    </row>
    <row r="3020" spans="60:60" x14ac:dyDescent="0.35">
      <c r="BH3020" t="s">
        <v>1472</v>
      </c>
    </row>
    <row r="3022" spans="60:60" x14ac:dyDescent="0.35">
      <c r="BH3022" t="s">
        <v>1722</v>
      </c>
    </row>
    <row r="3024" spans="60:60" x14ac:dyDescent="0.35">
      <c r="BH3024" t="s">
        <v>1723</v>
      </c>
    </row>
    <row r="3026" spans="10:60" x14ac:dyDescent="0.35">
      <c r="BH3026" t="s">
        <v>1724</v>
      </c>
    </row>
    <row r="3028" spans="10:60" x14ac:dyDescent="0.35">
      <c r="BH3028" t="s">
        <v>2244</v>
      </c>
    </row>
    <row r="3030" spans="10:60" x14ac:dyDescent="0.35">
      <c r="BH3030" t="s">
        <v>1725</v>
      </c>
    </row>
    <row r="3032" spans="10:60" x14ac:dyDescent="0.35">
      <c r="BH3032" t="s">
        <v>1726</v>
      </c>
    </row>
    <row r="3034" spans="10:60" x14ac:dyDescent="0.35">
      <c r="BH3034" t="s">
        <v>1727</v>
      </c>
    </row>
    <row r="3036" spans="10:60" x14ac:dyDescent="0.35">
      <c r="J3036">
        <v>1</v>
      </c>
      <c r="R3036">
        <v>1</v>
      </c>
      <c r="W3036">
        <v>1</v>
      </c>
      <c r="AD3036">
        <v>1</v>
      </c>
      <c r="AL3036">
        <v>1</v>
      </c>
      <c r="AM3036">
        <v>75</v>
      </c>
      <c r="AP3036">
        <v>1</v>
      </c>
      <c r="AT3036">
        <v>1</v>
      </c>
      <c r="AZ3036">
        <v>1</v>
      </c>
      <c r="BB3036">
        <v>1</v>
      </c>
      <c r="BH3036" t="s">
        <v>2231</v>
      </c>
    </row>
    <row r="3037" spans="10:60" x14ac:dyDescent="0.35">
      <c r="BH3037" t="s">
        <v>1728</v>
      </c>
    </row>
    <row r="3038" spans="10:60" x14ac:dyDescent="0.35">
      <c r="BH3038" t="s">
        <v>1729</v>
      </c>
    </row>
    <row r="3040" spans="10:60" x14ac:dyDescent="0.35">
      <c r="BH3040" t="s">
        <v>1730</v>
      </c>
    </row>
    <row r="3042" spans="58:60" x14ac:dyDescent="0.35">
      <c r="BH3042" t="s">
        <v>1731</v>
      </c>
    </row>
    <row r="3044" spans="58:60" x14ac:dyDescent="0.35">
      <c r="BH3044" t="s">
        <v>1732</v>
      </c>
    </row>
    <row r="3046" spans="58:60" x14ac:dyDescent="0.35">
      <c r="BH3046" t="s">
        <v>1733</v>
      </c>
    </row>
    <row r="3048" spans="58:60" x14ac:dyDescent="0.35">
      <c r="BH3048" t="s">
        <v>1734</v>
      </c>
    </row>
    <row r="3050" spans="58:60" x14ac:dyDescent="0.35">
      <c r="BF3050">
        <v>1</v>
      </c>
      <c r="BH3050" t="s">
        <v>1735</v>
      </c>
    </row>
    <row r="3051" spans="58:60" x14ac:dyDescent="0.35">
      <c r="BH3051" t="s">
        <v>2232</v>
      </c>
    </row>
    <row r="3052" spans="58:60" x14ac:dyDescent="0.35">
      <c r="BH3052" t="s">
        <v>1736</v>
      </c>
    </row>
    <row r="3054" spans="58:60" x14ac:dyDescent="0.35">
      <c r="BH3054" t="s">
        <v>2233</v>
      </c>
    </row>
    <row r="3055" spans="58:60" x14ac:dyDescent="0.35">
      <c r="BH3055" t="s">
        <v>2234</v>
      </c>
    </row>
    <row r="3057" spans="10:60" x14ac:dyDescent="0.35">
      <c r="BH3057" t="s">
        <v>997</v>
      </c>
    </row>
    <row r="3058" spans="10:60" x14ac:dyDescent="0.35">
      <c r="BH3058" t="s">
        <v>1737</v>
      </c>
    </row>
    <row r="3059" spans="10:60" x14ac:dyDescent="0.35">
      <c r="BH3059" t="s">
        <v>1738</v>
      </c>
    </row>
    <row r="3060" spans="10:60" x14ac:dyDescent="0.35">
      <c r="BH3060" t="s">
        <v>1739</v>
      </c>
    </row>
    <row r="3062" spans="10:60" x14ac:dyDescent="0.35">
      <c r="BH3062" t="s">
        <v>1740</v>
      </c>
    </row>
    <row r="3064" spans="10:60" x14ac:dyDescent="0.35">
      <c r="BH3064" t="s">
        <v>1741</v>
      </c>
    </row>
    <row r="3065" spans="10:60" x14ac:dyDescent="0.35">
      <c r="BH3065" t="s">
        <v>1742</v>
      </c>
    </row>
    <row r="3067" spans="10:60" x14ac:dyDescent="0.35">
      <c r="BH3067" t="s">
        <v>1743</v>
      </c>
    </row>
    <row r="3069" spans="10:60" x14ac:dyDescent="0.35">
      <c r="BH3069" t="s">
        <v>1744</v>
      </c>
    </row>
    <row r="3071" spans="10:60" x14ac:dyDescent="0.35">
      <c r="J3071">
        <v>1</v>
      </c>
      <c r="R3071">
        <v>1</v>
      </c>
      <c r="W3071">
        <v>1</v>
      </c>
      <c r="AD3071">
        <v>1</v>
      </c>
      <c r="AL3071">
        <v>1</v>
      </c>
      <c r="AM3071">
        <v>79</v>
      </c>
      <c r="AQ3071">
        <v>1</v>
      </c>
      <c r="AT3071">
        <v>1</v>
      </c>
      <c r="AZ3071">
        <v>1</v>
      </c>
      <c r="BB3071">
        <v>1</v>
      </c>
      <c r="BH3071" t="s">
        <v>1745</v>
      </c>
    </row>
    <row r="3072" spans="10:60" x14ac:dyDescent="0.35">
      <c r="BH3072" t="s">
        <v>1746</v>
      </c>
    </row>
    <row r="3073" spans="60:60" x14ac:dyDescent="0.35">
      <c r="BH3073" t="s">
        <v>1747</v>
      </c>
    </row>
    <row r="3075" spans="60:60" x14ac:dyDescent="0.35">
      <c r="BH3075" t="s">
        <v>1268</v>
      </c>
    </row>
    <row r="3076" spans="60:60" x14ac:dyDescent="0.35">
      <c r="BH3076" t="s">
        <v>1748</v>
      </c>
    </row>
    <row r="3078" spans="60:60" x14ac:dyDescent="0.35">
      <c r="BH3078" t="s">
        <v>1749</v>
      </c>
    </row>
    <row r="3080" spans="60:60" x14ac:dyDescent="0.35">
      <c r="BH3080" t="s">
        <v>1750</v>
      </c>
    </row>
    <row r="3082" spans="60:60" x14ac:dyDescent="0.35">
      <c r="BH3082" t="s">
        <v>1751</v>
      </c>
    </row>
    <row r="3084" spans="60:60" x14ac:dyDescent="0.35">
      <c r="BH3084" t="s">
        <v>20</v>
      </c>
    </row>
    <row r="3085" spans="60:60" x14ac:dyDescent="0.35">
      <c r="BH3085" t="s">
        <v>1752</v>
      </c>
    </row>
    <row r="3086" spans="60:60" x14ac:dyDescent="0.35">
      <c r="BH3086" t="s">
        <v>1196</v>
      </c>
    </row>
    <row r="3088" spans="60:60" x14ac:dyDescent="0.35">
      <c r="BH3088" t="s">
        <v>1753</v>
      </c>
    </row>
    <row r="3089" spans="57:60" x14ac:dyDescent="0.35">
      <c r="BH3089" t="s">
        <v>1754</v>
      </c>
    </row>
    <row r="3091" spans="57:60" x14ac:dyDescent="0.35">
      <c r="BH3091" t="s">
        <v>1755</v>
      </c>
    </row>
    <row r="3093" spans="57:60" x14ac:dyDescent="0.35">
      <c r="BH3093" t="s">
        <v>1756</v>
      </c>
    </row>
    <row r="3095" spans="57:60" x14ac:dyDescent="0.35">
      <c r="BH3095" t="s">
        <v>1757</v>
      </c>
    </row>
    <row r="3097" spans="57:60" x14ac:dyDescent="0.35">
      <c r="BH3097" t="s">
        <v>1758</v>
      </c>
    </row>
    <row r="3099" spans="57:60" x14ac:dyDescent="0.35">
      <c r="BH3099" t="s">
        <v>1759</v>
      </c>
    </row>
    <row r="3101" spans="57:60" x14ac:dyDescent="0.35">
      <c r="BE3101">
        <v>1</v>
      </c>
      <c r="BH3101" t="s">
        <v>1760</v>
      </c>
    </row>
    <row r="3102" spans="57:60" x14ac:dyDescent="0.35">
      <c r="BH3102" t="s">
        <v>1761</v>
      </c>
    </row>
    <row r="3103" spans="57:60" x14ac:dyDescent="0.35">
      <c r="BH3103" t="s">
        <v>1762</v>
      </c>
    </row>
    <row r="3104" spans="57:60" x14ac:dyDescent="0.35">
      <c r="BH3104" t="s">
        <v>1763</v>
      </c>
    </row>
    <row r="3105" spans="11:60" x14ac:dyDescent="0.35">
      <c r="BH3105" t="s">
        <v>8</v>
      </c>
    </row>
    <row r="3106" spans="11:60" x14ac:dyDescent="0.35">
      <c r="BH3106" t="s">
        <v>1764</v>
      </c>
    </row>
    <row r="3108" spans="11:60" x14ac:dyDescent="0.35">
      <c r="BH3108" t="s">
        <v>1765</v>
      </c>
    </row>
    <row r="3110" spans="11:60" x14ac:dyDescent="0.35">
      <c r="BH3110" t="s">
        <v>1766</v>
      </c>
    </row>
    <row r="3112" spans="11:60" x14ac:dyDescent="0.35">
      <c r="BH3112" t="s">
        <v>1767</v>
      </c>
    </row>
    <row r="3114" spans="11:60" x14ac:dyDescent="0.35">
      <c r="BH3114" t="s">
        <v>1768</v>
      </c>
    </row>
    <row r="3116" spans="11:60" x14ac:dyDescent="0.35">
      <c r="K3116">
        <v>1</v>
      </c>
      <c r="P3116">
        <v>1</v>
      </c>
      <c r="U3116">
        <v>1</v>
      </c>
      <c r="AB3116">
        <v>1</v>
      </c>
      <c r="AJ3116">
        <v>1</v>
      </c>
      <c r="AM3116">
        <v>36</v>
      </c>
      <c r="AP3116">
        <v>1</v>
      </c>
      <c r="AU3116">
        <v>1</v>
      </c>
      <c r="AZ3116">
        <v>1</v>
      </c>
      <c r="BB3116">
        <v>1</v>
      </c>
      <c r="BH3116" t="s">
        <v>1769</v>
      </c>
    </row>
    <row r="3117" spans="11:60" x14ac:dyDescent="0.35">
      <c r="BH3117" t="s">
        <v>1770</v>
      </c>
    </row>
    <row r="3119" spans="11:60" x14ac:dyDescent="0.35">
      <c r="BH3119" t="s">
        <v>158</v>
      </c>
    </row>
    <row r="3120" spans="11:60" x14ac:dyDescent="0.35">
      <c r="BH3120" t="s">
        <v>1771</v>
      </c>
    </row>
    <row r="3122" spans="60:60" x14ac:dyDescent="0.35">
      <c r="BH3122" t="s">
        <v>148</v>
      </c>
    </row>
    <row r="3123" spans="60:60" x14ac:dyDescent="0.35">
      <c r="BH3123" t="s">
        <v>1772</v>
      </c>
    </row>
    <row r="3125" spans="60:60" x14ac:dyDescent="0.35">
      <c r="BH3125" t="s">
        <v>1773</v>
      </c>
    </row>
    <row r="3127" spans="60:60" x14ac:dyDescent="0.35">
      <c r="BH3127" t="s">
        <v>1774</v>
      </c>
    </row>
    <row r="3129" spans="60:60" x14ac:dyDescent="0.35">
      <c r="BH3129" t="s">
        <v>1775</v>
      </c>
    </row>
    <row r="3131" spans="60:60" x14ac:dyDescent="0.35">
      <c r="BH3131" t="s">
        <v>122</v>
      </c>
    </row>
    <row r="3133" spans="60:60" x14ac:dyDescent="0.35">
      <c r="BH3133" t="s">
        <v>1776</v>
      </c>
    </row>
    <row r="3135" spans="60:60" x14ac:dyDescent="0.35">
      <c r="BH3135" t="s">
        <v>1777</v>
      </c>
    </row>
    <row r="3137" spans="11:60" x14ac:dyDescent="0.35">
      <c r="BH3137" t="s">
        <v>1778</v>
      </c>
    </row>
    <row r="3139" spans="11:60" x14ac:dyDescent="0.35">
      <c r="BH3139" t="s">
        <v>1779</v>
      </c>
    </row>
    <row r="3141" spans="11:60" x14ac:dyDescent="0.35">
      <c r="K3141">
        <v>1</v>
      </c>
      <c r="P3141">
        <v>1</v>
      </c>
      <c r="W3141">
        <v>1</v>
      </c>
      <c r="AF3141">
        <v>1</v>
      </c>
      <c r="AK3141">
        <v>1</v>
      </c>
      <c r="AM3141">
        <v>54</v>
      </c>
      <c r="AP3141">
        <v>1</v>
      </c>
      <c r="AV3141">
        <v>1</v>
      </c>
      <c r="AZ3141">
        <v>1</v>
      </c>
      <c r="BB3141">
        <v>1</v>
      </c>
      <c r="BH3141" t="s">
        <v>1780</v>
      </c>
    </row>
    <row r="3142" spans="11:60" x14ac:dyDescent="0.35">
      <c r="BH3142" t="s">
        <v>1781</v>
      </c>
    </row>
    <row r="3144" spans="11:60" x14ac:dyDescent="0.35">
      <c r="BH3144" t="s">
        <v>1782</v>
      </c>
    </row>
    <row r="3146" spans="11:60" x14ac:dyDescent="0.35">
      <c r="BH3146" t="s">
        <v>1783</v>
      </c>
    </row>
    <row r="3148" spans="11:60" x14ac:dyDescent="0.35">
      <c r="BH3148" s="68" t="s">
        <v>2202</v>
      </c>
    </row>
    <row r="3150" spans="11:60" x14ac:dyDescent="0.35">
      <c r="BH3150" t="s">
        <v>1784</v>
      </c>
    </row>
    <row r="3152" spans="11:60" x14ac:dyDescent="0.35">
      <c r="K3152">
        <v>1</v>
      </c>
      <c r="R3152">
        <v>1</v>
      </c>
      <c r="W3152">
        <v>1</v>
      </c>
      <c r="AD3152">
        <v>1</v>
      </c>
      <c r="AL3152">
        <v>1</v>
      </c>
      <c r="AM3152">
        <v>76</v>
      </c>
      <c r="AP3152">
        <v>1</v>
      </c>
      <c r="AT3152">
        <v>1</v>
      </c>
      <c r="AZ3152">
        <v>1</v>
      </c>
      <c r="BB3152">
        <v>1</v>
      </c>
      <c r="BH3152" t="s">
        <v>1785</v>
      </c>
    </row>
    <row r="3154" spans="57:60" x14ac:dyDescent="0.35">
      <c r="BH3154" t="s">
        <v>1786</v>
      </c>
    </row>
    <row r="3155" spans="57:60" x14ac:dyDescent="0.35">
      <c r="BH3155" t="s">
        <v>1787</v>
      </c>
    </row>
    <row r="3157" spans="57:60" x14ac:dyDescent="0.35">
      <c r="BH3157" t="s">
        <v>1788</v>
      </c>
    </row>
    <row r="3159" spans="57:60" x14ac:dyDescent="0.35">
      <c r="BH3159" s="68" t="s">
        <v>2203</v>
      </c>
    </row>
    <row r="3161" spans="57:60" x14ac:dyDescent="0.35">
      <c r="BH3161" s="68" t="s">
        <v>2204</v>
      </c>
    </row>
    <row r="3162" spans="57:60" x14ac:dyDescent="0.35">
      <c r="BH3162" t="s">
        <v>1789</v>
      </c>
    </row>
    <row r="3164" spans="57:60" x14ac:dyDescent="0.35">
      <c r="BE3164">
        <v>1</v>
      </c>
      <c r="BH3164" t="s">
        <v>1790</v>
      </c>
    </row>
    <row r="3165" spans="57:60" x14ac:dyDescent="0.35">
      <c r="BH3165" t="s">
        <v>1791</v>
      </c>
    </row>
    <row r="3166" spans="57:60" x14ac:dyDescent="0.35">
      <c r="BH3166" t="s">
        <v>1792</v>
      </c>
    </row>
    <row r="3167" spans="57:60" x14ac:dyDescent="0.35">
      <c r="BH3167" t="s">
        <v>1793</v>
      </c>
    </row>
    <row r="3169" spans="60:60" x14ac:dyDescent="0.35">
      <c r="BH3169" t="s">
        <v>1794</v>
      </c>
    </row>
    <row r="3170" spans="60:60" x14ac:dyDescent="0.35">
      <c r="BH3170" t="s">
        <v>1795</v>
      </c>
    </row>
    <row r="3172" spans="60:60" x14ac:dyDescent="0.35">
      <c r="BH3172" t="s">
        <v>1796</v>
      </c>
    </row>
    <row r="3174" spans="60:60" x14ac:dyDescent="0.35">
      <c r="BH3174" t="s">
        <v>1797</v>
      </c>
    </row>
    <row r="3176" spans="60:60" x14ac:dyDescent="0.35">
      <c r="BH3176" t="s">
        <v>1798</v>
      </c>
    </row>
    <row r="3177" spans="60:60" x14ac:dyDescent="0.35">
      <c r="BH3177" t="s">
        <v>1799</v>
      </c>
    </row>
    <row r="3179" spans="60:60" x14ac:dyDescent="0.35">
      <c r="BH3179" t="s">
        <v>1800</v>
      </c>
    </row>
    <row r="3181" spans="60:60" x14ac:dyDescent="0.35">
      <c r="BH3181" t="s">
        <v>1801</v>
      </c>
    </row>
    <row r="3183" spans="60:60" x14ac:dyDescent="0.35">
      <c r="BH3183" t="s">
        <v>1802</v>
      </c>
    </row>
    <row r="3184" spans="60:60" x14ac:dyDescent="0.35">
      <c r="BH3184" t="s">
        <v>1803</v>
      </c>
    </row>
    <row r="3186" spans="11:60" x14ac:dyDescent="0.35">
      <c r="BH3186" t="s">
        <v>1804</v>
      </c>
    </row>
    <row r="3188" spans="11:60" x14ac:dyDescent="0.35">
      <c r="BH3188" t="s">
        <v>1805</v>
      </c>
    </row>
    <row r="3190" spans="11:60" x14ac:dyDescent="0.35">
      <c r="BH3190" t="s">
        <v>1806</v>
      </c>
    </row>
    <row r="3192" spans="11:60" x14ac:dyDescent="0.35">
      <c r="BH3192" t="s">
        <v>1807</v>
      </c>
    </row>
    <row r="3194" spans="11:60" x14ac:dyDescent="0.35">
      <c r="K3194">
        <v>1</v>
      </c>
      <c r="P3194">
        <v>1</v>
      </c>
      <c r="W3194">
        <v>1</v>
      </c>
      <c r="AE3194">
        <v>1</v>
      </c>
      <c r="AK3194">
        <v>1</v>
      </c>
      <c r="AM3194">
        <v>58</v>
      </c>
      <c r="AQ3194">
        <v>1</v>
      </c>
      <c r="AT3194">
        <v>1</v>
      </c>
      <c r="AZ3194">
        <v>1</v>
      </c>
      <c r="BC3194">
        <v>1</v>
      </c>
      <c r="BH3194" t="s">
        <v>1808</v>
      </c>
    </row>
    <row r="3195" spans="11:60" x14ac:dyDescent="0.35">
      <c r="BH3195" t="s">
        <v>1809</v>
      </c>
    </row>
    <row r="3196" spans="11:60" x14ac:dyDescent="0.35">
      <c r="BH3196" t="s">
        <v>1810</v>
      </c>
    </row>
    <row r="3197" spans="11:60" x14ac:dyDescent="0.35">
      <c r="BH3197" t="s">
        <v>1811</v>
      </c>
    </row>
    <row r="3198" spans="11:60" x14ac:dyDescent="0.35">
      <c r="BH3198" t="s">
        <v>1537</v>
      </c>
    </row>
    <row r="3200" spans="11:60" x14ac:dyDescent="0.35">
      <c r="BH3200" t="s">
        <v>1812</v>
      </c>
    </row>
    <row r="3202" spans="11:60" x14ac:dyDescent="0.35">
      <c r="BH3202" t="s">
        <v>1813</v>
      </c>
    </row>
    <row r="3204" spans="11:60" x14ac:dyDescent="0.35">
      <c r="BH3204" t="s">
        <v>1814</v>
      </c>
    </row>
    <row r="3206" spans="11:60" x14ac:dyDescent="0.35">
      <c r="K3206">
        <v>1</v>
      </c>
      <c r="P3206">
        <v>1</v>
      </c>
      <c r="V3206">
        <v>1</v>
      </c>
      <c r="AF3206">
        <v>1</v>
      </c>
      <c r="AL3206">
        <v>1</v>
      </c>
      <c r="AM3206">
        <v>87</v>
      </c>
      <c r="AP3206">
        <v>1</v>
      </c>
      <c r="AU3206">
        <v>1</v>
      </c>
      <c r="AZ3206">
        <v>1</v>
      </c>
      <c r="BB3206">
        <v>1</v>
      </c>
      <c r="BH3206" t="s">
        <v>1815</v>
      </c>
    </row>
    <row r="3207" spans="11:60" x14ac:dyDescent="0.35">
      <c r="BH3207" t="s">
        <v>1816</v>
      </c>
    </row>
    <row r="3208" spans="11:60" x14ac:dyDescent="0.35">
      <c r="BH3208" t="s">
        <v>1817</v>
      </c>
    </row>
    <row r="3209" spans="11:60" x14ac:dyDescent="0.35">
      <c r="BH3209" t="s">
        <v>1818</v>
      </c>
    </row>
    <row r="3210" spans="11:60" x14ac:dyDescent="0.35">
      <c r="BH3210" t="s">
        <v>1537</v>
      </c>
    </row>
    <row r="3212" spans="11:60" x14ac:dyDescent="0.35">
      <c r="BH3212" t="s">
        <v>1819</v>
      </c>
    </row>
    <row r="3214" spans="11:60" x14ac:dyDescent="0.35">
      <c r="BH3214" t="s">
        <v>1820</v>
      </c>
    </row>
    <row r="3216" spans="11:60" x14ac:dyDescent="0.35">
      <c r="BH3216" t="s">
        <v>1821</v>
      </c>
    </row>
    <row r="3218" spans="11:60" x14ac:dyDescent="0.35">
      <c r="K3218">
        <v>1</v>
      </c>
      <c r="R3218">
        <v>1</v>
      </c>
      <c r="V3218">
        <v>1</v>
      </c>
      <c r="AD3218">
        <v>1</v>
      </c>
      <c r="AN3218">
        <v>1</v>
      </c>
      <c r="AP3218">
        <v>1</v>
      </c>
      <c r="AT3218">
        <v>1</v>
      </c>
      <c r="AZ3218">
        <v>1</v>
      </c>
      <c r="BB3218">
        <v>1</v>
      </c>
      <c r="BH3218" t="s">
        <v>1822</v>
      </c>
    </row>
    <row r="3219" spans="11:60" x14ac:dyDescent="0.35">
      <c r="BH3219" t="s">
        <v>1823</v>
      </c>
    </row>
    <row r="3220" spans="11:60" x14ac:dyDescent="0.35">
      <c r="BH3220" t="s">
        <v>1824</v>
      </c>
    </row>
    <row r="3221" spans="11:60" x14ac:dyDescent="0.35">
      <c r="BH3221" t="s">
        <v>1825</v>
      </c>
    </row>
    <row r="3223" spans="11:60" x14ac:dyDescent="0.35">
      <c r="BH3223" t="s">
        <v>1826</v>
      </c>
    </row>
    <row r="3224" spans="11:60" x14ac:dyDescent="0.35">
      <c r="BH3224" t="s">
        <v>1827</v>
      </c>
    </row>
    <row r="3225" spans="11:60" x14ac:dyDescent="0.35">
      <c r="BH3225" t="s">
        <v>6</v>
      </c>
    </row>
    <row r="3226" spans="11:60" x14ac:dyDescent="0.35">
      <c r="BH3226" t="s">
        <v>2257</v>
      </c>
    </row>
    <row r="3227" spans="11:60" x14ac:dyDescent="0.35">
      <c r="BH3227" t="s">
        <v>1828</v>
      </c>
    </row>
    <row r="3228" spans="11:60" x14ac:dyDescent="0.35">
      <c r="BH3228" t="s">
        <v>1592</v>
      </c>
    </row>
    <row r="3229" spans="11:60" x14ac:dyDescent="0.35">
      <c r="BH3229" t="s">
        <v>1829</v>
      </c>
    </row>
    <row r="3231" spans="11:60" x14ac:dyDescent="0.35">
      <c r="BH3231" t="s">
        <v>1830</v>
      </c>
    </row>
    <row r="3232" spans="11:60" x14ac:dyDescent="0.35">
      <c r="BH3232" t="s">
        <v>1831</v>
      </c>
    </row>
    <row r="3233" spans="60:60" x14ac:dyDescent="0.35">
      <c r="BH3233" t="s">
        <v>1832</v>
      </c>
    </row>
    <row r="3234" spans="60:60" x14ac:dyDescent="0.35">
      <c r="BH3234" t="s">
        <v>1833</v>
      </c>
    </row>
    <row r="3236" spans="60:60" x14ac:dyDescent="0.35">
      <c r="BH3236" t="s">
        <v>1834</v>
      </c>
    </row>
    <row r="3238" spans="60:60" x14ac:dyDescent="0.35">
      <c r="BH3238" t="s">
        <v>1835</v>
      </c>
    </row>
    <row r="3240" spans="60:60" x14ac:dyDescent="0.35">
      <c r="BH3240" t="s">
        <v>1836</v>
      </c>
    </row>
    <row r="3241" spans="60:60" x14ac:dyDescent="0.35">
      <c r="BH3241" t="s">
        <v>1837</v>
      </c>
    </row>
    <row r="3242" spans="60:60" x14ac:dyDescent="0.35">
      <c r="BH3242" t="s">
        <v>1838</v>
      </c>
    </row>
    <row r="3243" spans="60:60" x14ac:dyDescent="0.35">
      <c r="BH3243" t="s">
        <v>1839</v>
      </c>
    </row>
    <row r="3245" spans="60:60" x14ac:dyDescent="0.35">
      <c r="BH3245" t="s">
        <v>1840</v>
      </c>
    </row>
    <row r="3247" spans="60:60" x14ac:dyDescent="0.35">
      <c r="BH3247" t="s">
        <v>1841</v>
      </c>
    </row>
    <row r="3248" spans="60:60" x14ac:dyDescent="0.35">
      <c r="BH3248" t="s">
        <v>1842</v>
      </c>
    </row>
    <row r="3250" spans="60:60" x14ac:dyDescent="0.35">
      <c r="BH3250" s="68" t="s">
        <v>1843</v>
      </c>
    </row>
    <row r="3252" spans="60:60" x14ac:dyDescent="0.35">
      <c r="BH3252" t="s">
        <v>1844</v>
      </c>
    </row>
    <row r="3254" spans="60:60" x14ac:dyDescent="0.35">
      <c r="BH3254" s="68" t="s">
        <v>1845</v>
      </c>
    </row>
    <row r="3256" spans="60:60" x14ac:dyDescent="0.35">
      <c r="BH3256" t="s">
        <v>1846</v>
      </c>
    </row>
    <row r="3257" spans="60:60" x14ac:dyDescent="0.35">
      <c r="BH3257" t="s">
        <v>1691</v>
      </c>
    </row>
    <row r="3259" spans="60:60" x14ac:dyDescent="0.35">
      <c r="BH3259" t="s">
        <v>1847</v>
      </c>
    </row>
    <row r="3260" spans="60:60" x14ac:dyDescent="0.35">
      <c r="BH3260" t="s">
        <v>1848</v>
      </c>
    </row>
    <row r="3262" spans="60:60" x14ac:dyDescent="0.35">
      <c r="BH3262" t="s">
        <v>1849</v>
      </c>
    </row>
    <row r="3263" spans="60:60" x14ac:dyDescent="0.35">
      <c r="BH3263" t="s">
        <v>1850</v>
      </c>
    </row>
    <row r="3264" spans="60:60" x14ac:dyDescent="0.35">
      <c r="BH3264" t="s">
        <v>1851</v>
      </c>
    </row>
    <row r="3266" spans="60:60" x14ac:dyDescent="0.35">
      <c r="BH3266" t="s">
        <v>1852</v>
      </c>
    </row>
    <row r="3268" spans="60:60" x14ac:dyDescent="0.35">
      <c r="BH3268" t="s">
        <v>1853</v>
      </c>
    </row>
    <row r="3270" spans="60:60" x14ac:dyDescent="0.35">
      <c r="BH3270" t="s">
        <v>1854</v>
      </c>
    </row>
    <row r="3272" spans="60:60" x14ac:dyDescent="0.35">
      <c r="BH3272" t="s">
        <v>1855</v>
      </c>
    </row>
    <row r="3274" spans="60:60" x14ac:dyDescent="0.35">
      <c r="BH3274" t="s">
        <v>2205</v>
      </c>
    </row>
    <row r="3275" spans="60:60" x14ac:dyDescent="0.35">
      <c r="BH3275" t="s">
        <v>1856</v>
      </c>
    </row>
    <row r="3277" spans="60:60" x14ac:dyDescent="0.35">
      <c r="BH3277" t="s">
        <v>1857</v>
      </c>
    </row>
    <row r="3279" spans="60:60" x14ac:dyDescent="0.35">
      <c r="BH3279" t="s">
        <v>1858</v>
      </c>
    </row>
    <row r="3281" spans="12:60" x14ac:dyDescent="0.35">
      <c r="BH3281" t="s">
        <v>2258</v>
      </c>
    </row>
    <row r="3283" spans="12:60" x14ac:dyDescent="0.35">
      <c r="L3283">
        <v>1</v>
      </c>
      <c r="Q3283">
        <v>1</v>
      </c>
      <c r="X3283">
        <v>1</v>
      </c>
      <c r="AA3283">
        <v>1</v>
      </c>
      <c r="AK3283">
        <v>1</v>
      </c>
      <c r="AM3283">
        <v>60</v>
      </c>
      <c r="AP3283">
        <v>1</v>
      </c>
      <c r="AV3283">
        <v>1</v>
      </c>
      <c r="AZ3283">
        <v>1</v>
      </c>
      <c r="BB3283">
        <v>1</v>
      </c>
      <c r="BH3283" t="s">
        <v>2235</v>
      </c>
    </row>
    <row r="3284" spans="12:60" x14ac:dyDescent="0.35">
      <c r="BH3284" t="s">
        <v>1859</v>
      </c>
    </row>
    <row r="3285" spans="12:60" x14ac:dyDescent="0.35">
      <c r="BH3285" t="s">
        <v>1860</v>
      </c>
    </row>
    <row r="3287" spans="12:60" x14ac:dyDescent="0.35">
      <c r="BH3287" t="s">
        <v>2236</v>
      </c>
    </row>
    <row r="3289" spans="12:60" x14ac:dyDescent="0.35">
      <c r="BH3289" t="s">
        <v>1861</v>
      </c>
    </row>
    <row r="3291" spans="12:60" x14ac:dyDescent="0.35">
      <c r="BH3291" t="s">
        <v>2245</v>
      </c>
    </row>
    <row r="3293" spans="12:60" x14ac:dyDescent="0.35">
      <c r="BH3293" t="s">
        <v>1862</v>
      </c>
    </row>
    <row r="3295" spans="12:60" x14ac:dyDescent="0.35">
      <c r="BH3295" t="s">
        <v>2246</v>
      </c>
    </row>
    <row r="3297" spans="12:60" x14ac:dyDescent="0.35">
      <c r="BH3297" t="s">
        <v>1863</v>
      </c>
    </row>
    <row r="3299" spans="12:60" x14ac:dyDescent="0.35">
      <c r="L3299">
        <v>1</v>
      </c>
      <c r="Q3299">
        <v>1</v>
      </c>
      <c r="X3299">
        <v>1</v>
      </c>
      <c r="AA3299">
        <v>1</v>
      </c>
      <c r="AK3299">
        <v>1</v>
      </c>
      <c r="AM3299">
        <v>68</v>
      </c>
      <c r="AP3299">
        <v>1</v>
      </c>
      <c r="AT3299">
        <v>1</v>
      </c>
      <c r="AZ3299">
        <v>1</v>
      </c>
      <c r="BB3299">
        <v>1</v>
      </c>
      <c r="BH3299" t="s">
        <v>1864</v>
      </c>
    </row>
    <row r="3300" spans="12:60" x14ac:dyDescent="0.35">
      <c r="BH3300" t="s">
        <v>1865</v>
      </c>
    </row>
    <row r="3302" spans="12:60" x14ac:dyDescent="0.35">
      <c r="BH3302" t="s">
        <v>1866</v>
      </c>
    </row>
    <row r="3304" spans="12:60" x14ac:dyDescent="0.35">
      <c r="BH3304" t="s">
        <v>821</v>
      </c>
    </row>
    <row r="3305" spans="12:60" x14ac:dyDescent="0.35">
      <c r="BH3305" t="s">
        <v>1867</v>
      </c>
    </row>
    <row r="3307" spans="12:60" x14ac:dyDescent="0.35">
      <c r="BH3307" t="s">
        <v>1868</v>
      </c>
    </row>
    <row r="3309" spans="12:60" x14ac:dyDescent="0.35">
      <c r="BH3309" t="s">
        <v>1869</v>
      </c>
    </row>
    <row r="3311" spans="12:60" x14ac:dyDescent="0.35">
      <c r="BH3311" t="s">
        <v>1870</v>
      </c>
    </row>
    <row r="3313" spans="58:60" x14ac:dyDescent="0.35">
      <c r="BH3313" t="s">
        <v>1871</v>
      </c>
    </row>
    <row r="3315" spans="58:60" x14ac:dyDescent="0.35">
      <c r="BH3315" t="s">
        <v>1872</v>
      </c>
    </row>
    <row r="3317" spans="58:60" x14ac:dyDescent="0.35">
      <c r="BH3317" t="s">
        <v>1873</v>
      </c>
    </row>
    <row r="3319" spans="58:60" x14ac:dyDescent="0.35">
      <c r="BH3319" t="s">
        <v>1874</v>
      </c>
    </row>
    <row r="3320" spans="58:60" x14ac:dyDescent="0.35">
      <c r="BH3320" t="s">
        <v>1875</v>
      </c>
    </row>
    <row r="3321" spans="58:60" x14ac:dyDescent="0.35">
      <c r="BH3321" t="s">
        <v>745</v>
      </c>
    </row>
    <row r="3322" spans="58:60" x14ac:dyDescent="0.35">
      <c r="BH3322" t="s">
        <v>1876</v>
      </c>
    </row>
    <row r="3324" spans="58:60" x14ac:dyDescent="0.35">
      <c r="BH3324" t="s">
        <v>1877</v>
      </c>
    </row>
    <row r="3326" spans="58:60" x14ac:dyDescent="0.35">
      <c r="BF3326">
        <v>1</v>
      </c>
      <c r="BH3326" t="s">
        <v>1878</v>
      </c>
    </row>
    <row r="3327" spans="58:60" x14ac:dyDescent="0.35">
      <c r="BH3327" t="s">
        <v>1879</v>
      </c>
    </row>
    <row r="3328" spans="58:60" x14ac:dyDescent="0.35">
      <c r="BH3328" t="s">
        <v>1880</v>
      </c>
    </row>
    <row r="3330" spans="60:60" x14ac:dyDescent="0.35">
      <c r="BH3330" t="s">
        <v>1881</v>
      </c>
    </row>
    <row r="3332" spans="60:60" x14ac:dyDescent="0.35">
      <c r="BH3332" t="s">
        <v>1882</v>
      </c>
    </row>
    <row r="3334" spans="60:60" x14ac:dyDescent="0.35">
      <c r="BH3334" t="s">
        <v>1883</v>
      </c>
    </row>
    <row r="3336" spans="60:60" x14ac:dyDescent="0.35">
      <c r="BH3336" t="s">
        <v>2222</v>
      </c>
    </row>
    <row r="3338" spans="60:60" x14ac:dyDescent="0.35">
      <c r="BH3338" t="s">
        <v>1884</v>
      </c>
    </row>
    <row r="3339" spans="60:60" x14ac:dyDescent="0.35">
      <c r="BH3339" t="s">
        <v>1885</v>
      </c>
    </row>
    <row r="3341" spans="60:60" x14ac:dyDescent="0.35">
      <c r="BH3341" t="s">
        <v>2223</v>
      </c>
    </row>
    <row r="3343" spans="60:60" x14ac:dyDescent="0.35">
      <c r="BH3343" t="s">
        <v>1886</v>
      </c>
    </row>
    <row r="3345" spans="60:60" x14ac:dyDescent="0.35">
      <c r="BH3345" t="s">
        <v>1887</v>
      </c>
    </row>
    <row r="3346" spans="60:60" x14ac:dyDescent="0.35">
      <c r="BH3346" t="s">
        <v>1888</v>
      </c>
    </row>
    <row r="3347" spans="60:60" x14ac:dyDescent="0.35">
      <c r="BH3347" t="s">
        <v>1889</v>
      </c>
    </row>
    <row r="3349" spans="60:60" x14ac:dyDescent="0.35">
      <c r="BH3349" t="s">
        <v>1619</v>
      </c>
    </row>
    <row r="3350" spans="60:60" x14ac:dyDescent="0.35">
      <c r="BH3350" t="s">
        <v>1890</v>
      </c>
    </row>
    <row r="3352" spans="60:60" x14ac:dyDescent="0.35">
      <c r="BH3352" t="s">
        <v>1891</v>
      </c>
    </row>
    <row r="3354" spans="60:60" x14ac:dyDescent="0.35">
      <c r="BH3354" t="s">
        <v>1892</v>
      </c>
    </row>
    <row r="3355" spans="60:60" x14ac:dyDescent="0.35">
      <c r="BH3355" t="s">
        <v>1893</v>
      </c>
    </row>
    <row r="3357" spans="60:60" x14ac:dyDescent="0.35">
      <c r="BH3357" t="s">
        <v>1894</v>
      </c>
    </row>
    <row r="3359" spans="60:60" x14ac:dyDescent="0.35">
      <c r="BH3359" t="s">
        <v>1895</v>
      </c>
    </row>
    <row r="3361" spans="60:60" x14ac:dyDescent="0.35">
      <c r="BH3361" t="s">
        <v>1896</v>
      </c>
    </row>
    <row r="3363" spans="60:60" x14ac:dyDescent="0.35">
      <c r="BH3363" t="s">
        <v>1897</v>
      </c>
    </row>
    <row r="3365" spans="60:60" x14ac:dyDescent="0.35">
      <c r="BH3365" t="s">
        <v>1898</v>
      </c>
    </row>
    <row r="3366" spans="60:60" x14ac:dyDescent="0.35">
      <c r="BH3366" t="s">
        <v>1899</v>
      </c>
    </row>
    <row r="3367" spans="60:60" x14ac:dyDescent="0.35">
      <c r="BH3367" t="s">
        <v>1900</v>
      </c>
    </row>
    <row r="3369" spans="60:60" x14ac:dyDescent="0.35">
      <c r="BH3369" t="s">
        <v>1901</v>
      </c>
    </row>
    <row r="3370" spans="60:60" x14ac:dyDescent="0.35">
      <c r="BH3370" t="s">
        <v>1902</v>
      </c>
    </row>
    <row r="3371" spans="60:60" x14ac:dyDescent="0.35">
      <c r="BH3371" t="s">
        <v>1903</v>
      </c>
    </row>
    <row r="3372" spans="60:60" x14ac:dyDescent="0.35">
      <c r="BH3372" t="s">
        <v>166</v>
      </c>
    </row>
    <row r="3373" spans="60:60" x14ac:dyDescent="0.35">
      <c r="BH3373" t="s">
        <v>1904</v>
      </c>
    </row>
    <row r="3375" spans="60:60" x14ac:dyDescent="0.35">
      <c r="BH3375" t="s">
        <v>1905</v>
      </c>
    </row>
    <row r="3377" spans="12:60" x14ac:dyDescent="0.35">
      <c r="BH3377" t="s">
        <v>1906</v>
      </c>
    </row>
    <row r="3379" spans="12:60" x14ac:dyDescent="0.35">
      <c r="BH3379" t="s">
        <v>1907</v>
      </c>
    </row>
    <row r="3381" spans="12:60" x14ac:dyDescent="0.35">
      <c r="L3381">
        <v>1</v>
      </c>
      <c r="P3381">
        <v>1</v>
      </c>
      <c r="U3381">
        <v>1</v>
      </c>
      <c r="AF3381">
        <v>1</v>
      </c>
      <c r="AN3381">
        <v>1</v>
      </c>
      <c r="AP3381">
        <v>1</v>
      </c>
      <c r="AV3381">
        <v>1</v>
      </c>
      <c r="AZ3381">
        <v>1</v>
      </c>
      <c r="BB3381">
        <v>1</v>
      </c>
      <c r="BH3381" t="s">
        <v>1908</v>
      </c>
    </row>
    <row r="3382" spans="12:60" x14ac:dyDescent="0.35">
      <c r="BH3382" t="s">
        <v>1909</v>
      </c>
    </row>
    <row r="3383" spans="12:60" x14ac:dyDescent="0.35">
      <c r="BH3383" t="s">
        <v>1910</v>
      </c>
    </row>
    <row r="3384" spans="12:60" x14ac:dyDescent="0.35">
      <c r="BH3384" t="s">
        <v>1911</v>
      </c>
    </row>
    <row r="3385" spans="12:60" x14ac:dyDescent="0.35">
      <c r="BH3385" t="s">
        <v>1912</v>
      </c>
    </row>
    <row r="3387" spans="12:60" x14ac:dyDescent="0.35">
      <c r="BH3387" t="s">
        <v>1913</v>
      </c>
    </row>
    <row r="3389" spans="12:60" x14ac:dyDescent="0.35">
      <c r="BH3389" t="s">
        <v>1914</v>
      </c>
    </row>
    <row r="3391" spans="12:60" x14ac:dyDescent="0.35">
      <c r="BH3391" t="s">
        <v>1915</v>
      </c>
    </row>
    <row r="3393" spans="58:60" x14ac:dyDescent="0.35">
      <c r="BF3393">
        <v>1</v>
      </c>
      <c r="BH3393" t="s">
        <v>1916</v>
      </c>
    </row>
    <row r="3394" spans="58:60" x14ac:dyDescent="0.35">
      <c r="BH3394" t="s">
        <v>1917</v>
      </c>
    </row>
    <row r="3395" spans="58:60" x14ac:dyDescent="0.35">
      <c r="BH3395" t="s">
        <v>166</v>
      </c>
    </row>
    <row r="3396" spans="58:60" x14ac:dyDescent="0.35">
      <c r="BH3396" t="s">
        <v>1918</v>
      </c>
    </row>
    <row r="3398" spans="58:60" x14ac:dyDescent="0.35">
      <c r="BH3398" t="s">
        <v>1919</v>
      </c>
    </row>
    <row r="3400" spans="58:60" x14ac:dyDescent="0.35">
      <c r="BH3400" t="s">
        <v>1920</v>
      </c>
    </row>
    <row r="3402" spans="58:60" x14ac:dyDescent="0.35">
      <c r="BH3402" t="s">
        <v>1921</v>
      </c>
    </row>
    <row r="3404" spans="58:60" x14ac:dyDescent="0.35">
      <c r="BH3404" t="s">
        <v>1922</v>
      </c>
    </row>
    <row r="3406" spans="58:60" x14ac:dyDescent="0.35">
      <c r="BH3406" t="s">
        <v>1923</v>
      </c>
    </row>
    <row r="3408" spans="58:60" x14ac:dyDescent="0.35">
      <c r="BH3408" t="s">
        <v>1924</v>
      </c>
    </row>
    <row r="3410" spans="12:60" x14ac:dyDescent="0.35">
      <c r="L3410">
        <v>1</v>
      </c>
      <c r="S3410">
        <v>1</v>
      </c>
      <c r="V3410">
        <v>1</v>
      </c>
      <c r="AF3410">
        <v>1</v>
      </c>
      <c r="AN3410">
        <v>1</v>
      </c>
      <c r="AP3410">
        <v>1</v>
      </c>
      <c r="AV3410">
        <v>1</v>
      </c>
      <c r="AZ3410">
        <v>1</v>
      </c>
      <c r="BB3410">
        <v>1</v>
      </c>
      <c r="BH3410" t="s">
        <v>1925</v>
      </c>
    </row>
    <row r="3411" spans="12:60" x14ac:dyDescent="0.35">
      <c r="BH3411" t="s">
        <v>1926</v>
      </c>
    </row>
    <row r="3412" spans="12:60" x14ac:dyDescent="0.35">
      <c r="BH3412" t="s">
        <v>2259</v>
      </c>
    </row>
    <row r="3413" spans="12:60" x14ac:dyDescent="0.35">
      <c r="BH3413" t="s">
        <v>1927</v>
      </c>
    </row>
    <row r="3414" spans="12:60" x14ac:dyDescent="0.35">
      <c r="BH3414" t="s">
        <v>1581</v>
      </c>
    </row>
    <row r="3415" spans="12:60" x14ac:dyDescent="0.35">
      <c r="BH3415" t="s">
        <v>1928</v>
      </c>
    </row>
    <row r="3417" spans="12:60" x14ac:dyDescent="0.35">
      <c r="BH3417" t="s">
        <v>349</v>
      </c>
    </row>
    <row r="3418" spans="12:60" x14ac:dyDescent="0.35">
      <c r="BH3418" t="s">
        <v>1929</v>
      </c>
    </row>
    <row r="3420" spans="12:60" x14ac:dyDescent="0.35">
      <c r="BH3420" t="s">
        <v>1930</v>
      </c>
    </row>
    <row r="3422" spans="12:60" x14ac:dyDescent="0.35">
      <c r="BH3422" t="s">
        <v>1931</v>
      </c>
    </row>
    <row r="3424" spans="12:60" x14ac:dyDescent="0.35">
      <c r="BH3424" t="s">
        <v>1932</v>
      </c>
    </row>
    <row r="3426" spans="14:60" x14ac:dyDescent="0.35">
      <c r="N3426">
        <v>1</v>
      </c>
      <c r="P3426">
        <v>1</v>
      </c>
      <c r="U3426">
        <v>1</v>
      </c>
      <c r="AB3426">
        <v>1</v>
      </c>
      <c r="AJ3426">
        <v>1</v>
      </c>
      <c r="AM3426">
        <v>44</v>
      </c>
      <c r="AP3426">
        <v>1</v>
      </c>
      <c r="AT3426">
        <v>1</v>
      </c>
      <c r="AZ3426">
        <v>1</v>
      </c>
      <c r="BB3426">
        <v>1</v>
      </c>
      <c r="BH3426" t="s">
        <v>1933</v>
      </c>
    </row>
    <row r="3427" spans="14:60" x14ac:dyDescent="0.35">
      <c r="BH3427" t="s">
        <v>1934</v>
      </c>
    </row>
    <row r="3428" spans="14:60" x14ac:dyDescent="0.35">
      <c r="BH3428" t="s">
        <v>1935</v>
      </c>
    </row>
    <row r="3430" spans="14:60" x14ac:dyDescent="0.35">
      <c r="BH3430" t="s">
        <v>1936</v>
      </c>
    </row>
    <row r="3432" spans="14:60" x14ac:dyDescent="0.35">
      <c r="BH3432" t="s">
        <v>1937</v>
      </c>
    </row>
    <row r="3434" spans="14:60" x14ac:dyDescent="0.35">
      <c r="BH3434" t="s">
        <v>1938</v>
      </c>
    </row>
    <row r="3436" spans="14:60" x14ac:dyDescent="0.35">
      <c r="BH3436" t="s">
        <v>1939</v>
      </c>
    </row>
    <row r="3438" spans="14:60" x14ac:dyDescent="0.35">
      <c r="BH3438" t="s">
        <v>1940</v>
      </c>
    </row>
    <row r="3440" spans="14:60" x14ac:dyDescent="0.35">
      <c r="BH3440" t="s">
        <v>1</v>
      </c>
    </row>
    <row r="3441" spans="60:60" x14ac:dyDescent="0.35">
      <c r="BH3441" t="s">
        <v>1941</v>
      </c>
    </row>
    <row r="3442" spans="60:60" x14ac:dyDescent="0.35">
      <c r="BH3442" t="s">
        <v>1942</v>
      </c>
    </row>
    <row r="3443" spans="60:60" x14ac:dyDescent="0.35">
      <c r="BH3443" t="s">
        <v>2260</v>
      </c>
    </row>
    <row r="3445" spans="60:60" x14ac:dyDescent="0.35">
      <c r="BH3445" t="s">
        <v>1943</v>
      </c>
    </row>
    <row r="3447" spans="60:60" x14ac:dyDescent="0.35">
      <c r="BH3447" t="s">
        <v>1944</v>
      </c>
    </row>
    <row r="3449" spans="60:60" x14ac:dyDescent="0.35">
      <c r="BH3449" t="s">
        <v>2261</v>
      </c>
    </row>
    <row r="3451" spans="60:60" x14ac:dyDescent="0.35">
      <c r="BH3451" t="s">
        <v>1945</v>
      </c>
    </row>
    <row r="3452" spans="60:60" x14ac:dyDescent="0.35">
      <c r="BH3452" t="s">
        <v>1946</v>
      </c>
    </row>
    <row r="3454" spans="60:60" x14ac:dyDescent="0.35">
      <c r="BH3454" t="s">
        <v>1145</v>
      </c>
    </row>
    <row r="3455" spans="60:60" x14ac:dyDescent="0.35">
      <c r="BH3455" t="s">
        <v>1947</v>
      </c>
    </row>
    <row r="3457" spans="12:60" x14ac:dyDescent="0.35">
      <c r="BH3457" t="s">
        <v>1948</v>
      </c>
    </row>
    <row r="3458" spans="12:60" x14ac:dyDescent="0.35">
      <c r="BH3458" t="s">
        <v>1949</v>
      </c>
    </row>
    <row r="3459" spans="12:60" x14ac:dyDescent="0.35">
      <c r="BH3459" t="s">
        <v>154</v>
      </c>
    </row>
    <row r="3460" spans="12:60" x14ac:dyDescent="0.35">
      <c r="BH3460" t="s">
        <v>1950</v>
      </c>
    </row>
    <row r="3462" spans="12:60" x14ac:dyDescent="0.35">
      <c r="BH3462" t="s">
        <v>1951</v>
      </c>
    </row>
    <row r="3464" spans="12:60" x14ac:dyDescent="0.35">
      <c r="BH3464" t="s">
        <v>1952</v>
      </c>
    </row>
    <row r="3466" spans="12:60" x14ac:dyDescent="0.35">
      <c r="BH3466" t="s">
        <v>1953</v>
      </c>
    </row>
    <row r="3468" spans="12:60" x14ac:dyDescent="0.35">
      <c r="L3468">
        <v>1</v>
      </c>
      <c r="S3468">
        <v>1</v>
      </c>
      <c r="W3468">
        <v>1</v>
      </c>
      <c r="AF3468">
        <v>1</v>
      </c>
      <c r="AN3468">
        <v>1</v>
      </c>
      <c r="AP3468">
        <v>1</v>
      </c>
      <c r="AV3468">
        <v>1</v>
      </c>
      <c r="AZ3468">
        <v>1</v>
      </c>
      <c r="BB3468">
        <v>1</v>
      </c>
      <c r="BH3468" t="s">
        <v>1954</v>
      </c>
    </row>
    <row r="3469" spans="12:60" x14ac:dyDescent="0.35">
      <c r="BH3469" t="s">
        <v>1955</v>
      </c>
    </row>
    <row r="3471" spans="12:60" x14ac:dyDescent="0.35">
      <c r="BH3471" t="s">
        <v>1910</v>
      </c>
    </row>
    <row r="3472" spans="12:60" x14ac:dyDescent="0.35">
      <c r="BH3472" t="s">
        <v>1956</v>
      </c>
    </row>
    <row r="3474" spans="60:60" x14ac:dyDescent="0.35">
      <c r="BH3474" t="s">
        <v>1957</v>
      </c>
    </row>
    <row r="3476" spans="60:60" x14ac:dyDescent="0.35">
      <c r="BH3476" t="s">
        <v>1958</v>
      </c>
    </row>
    <row r="3478" spans="60:60" x14ac:dyDescent="0.35">
      <c r="BH3478" t="s">
        <v>1959</v>
      </c>
    </row>
    <row r="3480" spans="60:60" x14ac:dyDescent="0.35">
      <c r="BH3480" t="s">
        <v>1960</v>
      </c>
    </row>
    <row r="3482" spans="60:60" x14ac:dyDescent="0.35">
      <c r="BH3482" t="s">
        <v>1961</v>
      </c>
    </row>
    <row r="3484" spans="60:60" x14ac:dyDescent="0.35">
      <c r="BH3484" t="s">
        <v>1962</v>
      </c>
    </row>
    <row r="3485" spans="60:60" x14ac:dyDescent="0.35">
      <c r="BH3485" t="s">
        <v>1963</v>
      </c>
    </row>
    <row r="3487" spans="60:60" x14ac:dyDescent="0.35">
      <c r="BH3487" t="s">
        <v>1964</v>
      </c>
    </row>
    <row r="3489" spans="13:60" x14ac:dyDescent="0.35">
      <c r="BH3489" t="s">
        <v>1965</v>
      </c>
    </row>
    <row r="3491" spans="13:60" x14ac:dyDescent="0.35">
      <c r="M3491">
        <v>1</v>
      </c>
      <c r="P3491">
        <v>1</v>
      </c>
      <c r="W3491">
        <v>1</v>
      </c>
      <c r="AB3491">
        <v>1</v>
      </c>
      <c r="AI3491">
        <v>1</v>
      </c>
      <c r="AM3491">
        <v>27</v>
      </c>
      <c r="AP3491">
        <v>1</v>
      </c>
      <c r="AU3491">
        <v>1</v>
      </c>
      <c r="AZ3491">
        <v>1</v>
      </c>
      <c r="BB3491">
        <v>1</v>
      </c>
      <c r="BH3491" t="s">
        <v>1966</v>
      </c>
    </row>
    <row r="3493" spans="13:60" x14ac:dyDescent="0.35">
      <c r="BH3493" t="s">
        <v>1967</v>
      </c>
    </row>
    <row r="3494" spans="13:60" x14ac:dyDescent="0.35">
      <c r="BH3494" t="s">
        <v>1968</v>
      </c>
    </row>
    <row r="3495" spans="13:60" x14ac:dyDescent="0.35">
      <c r="BH3495" t="s">
        <v>1969</v>
      </c>
    </row>
    <row r="3496" spans="13:60" x14ac:dyDescent="0.35">
      <c r="BH3496" t="s">
        <v>1970</v>
      </c>
    </row>
    <row r="3497" spans="13:60" x14ac:dyDescent="0.35">
      <c r="BH3497" t="s">
        <v>1537</v>
      </c>
    </row>
    <row r="3499" spans="13:60" x14ac:dyDescent="0.35">
      <c r="BH3499" t="s">
        <v>1971</v>
      </c>
    </row>
    <row r="3501" spans="13:60" x14ac:dyDescent="0.35">
      <c r="BH3501" t="s">
        <v>1972</v>
      </c>
    </row>
    <row r="3503" spans="13:60" x14ac:dyDescent="0.35">
      <c r="BH3503" t="s">
        <v>1973</v>
      </c>
    </row>
    <row r="3505" spans="60:60" x14ac:dyDescent="0.35">
      <c r="BH3505" t="s">
        <v>1974</v>
      </c>
    </row>
    <row r="3507" spans="60:60" x14ac:dyDescent="0.35">
      <c r="BH3507" t="s">
        <v>1975</v>
      </c>
    </row>
    <row r="3509" spans="60:60" x14ac:dyDescent="0.35">
      <c r="BH3509" t="s">
        <v>1976</v>
      </c>
    </row>
    <row r="3511" spans="60:60" x14ac:dyDescent="0.35">
      <c r="BH3511" t="s">
        <v>1977</v>
      </c>
    </row>
    <row r="3513" spans="60:60" x14ac:dyDescent="0.35">
      <c r="BH3513" t="s">
        <v>1978</v>
      </c>
    </row>
    <row r="3515" spans="60:60" x14ac:dyDescent="0.35">
      <c r="BH3515" t="s">
        <v>1979</v>
      </c>
    </row>
    <row r="3517" spans="60:60" x14ac:dyDescent="0.35">
      <c r="BH3517" t="s">
        <v>1980</v>
      </c>
    </row>
    <row r="3518" spans="60:60" x14ac:dyDescent="0.35">
      <c r="BH3518" t="s">
        <v>1875</v>
      </c>
    </row>
    <row r="3519" spans="60:60" x14ac:dyDescent="0.35">
      <c r="BH3519" t="s">
        <v>1981</v>
      </c>
    </row>
    <row r="3521" spans="60:60" x14ac:dyDescent="0.35">
      <c r="BH3521" t="s">
        <v>1982</v>
      </c>
    </row>
    <row r="3522" spans="60:60" x14ac:dyDescent="0.35">
      <c r="BH3522" t="s">
        <v>1983</v>
      </c>
    </row>
    <row r="3523" spans="60:60" x14ac:dyDescent="0.35">
      <c r="BH3523" t="s">
        <v>1984</v>
      </c>
    </row>
    <row r="3524" spans="60:60" x14ac:dyDescent="0.35">
      <c r="BH3524" t="s">
        <v>1985</v>
      </c>
    </row>
    <row r="3526" spans="60:60" x14ac:dyDescent="0.35">
      <c r="BH3526" t="s">
        <v>1986</v>
      </c>
    </row>
    <row r="3528" spans="60:60" x14ac:dyDescent="0.35">
      <c r="BH3528" t="s">
        <v>1987</v>
      </c>
    </row>
    <row r="3530" spans="60:60" x14ac:dyDescent="0.35">
      <c r="BH3530" t="s">
        <v>1988</v>
      </c>
    </row>
    <row r="3532" spans="60:60" x14ac:dyDescent="0.35">
      <c r="BH3532" t="s">
        <v>1989</v>
      </c>
    </row>
    <row r="3534" spans="60:60" x14ac:dyDescent="0.35">
      <c r="BH3534" t="s">
        <v>1990</v>
      </c>
    </row>
    <row r="3536" spans="60:60" x14ac:dyDescent="0.35">
      <c r="BH3536" t="s">
        <v>1991</v>
      </c>
    </row>
    <row r="3538" spans="60:60" x14ac:dyDescent="0.35">
      <c r="BH3538" t="s">
        <v>1992</v>
      </c>
    </row>
    <row r="3539" spans="60:60" x14ac:dyDescent="0.35">
      <c r="BH3539" t="s">
        <v>1993</v>
      </c>
    </row>
    <row r="3540" spans="60:60" x14ac:dyDescent="0.35">
      <c r="BH3540" t="s">
        <v>1994</v>
      </c>
    </row>
    <row r="3541" spans="60:60" x14ac:dyDescent="0.35">
      <c r="BH3541" t="s">
        <v>1995</v>
      </c>
    </row>
    <row r="3543" spans="60:60" x14ac:dyDescent="0.35">
      <c r="BH3543" t="s">
        <v>1996</v>
      </c>
    </row>
    <row r="3545" spans="60:60" x14ac:dyDescent="0.35">
      <c r="BH3545" t="s">
        <v>1910</v>
      </c>
    </row>
    <row r="3546" spans="60:60" x14ac:dyDescent="0.35">
      <c r="BH3546" t="s">
        <v>1997</v>
      </c>
    </row>
    <row r="3548" spans="60:60" x14ac:dyDescent="0.35">
      <c r="BH3548" t="s">
        <v>1998</v>
      </c>
    </row>
    <row r="3550" spans="60:60" x14ac:dyDescent="0.35">
      <c r="BH3550" t="s">
        <v>1999</v>
      </c>
    </row>
    <row r="3552" spans="60:60" x14ac:dyDescent="0.35">
      <c r="BH3552" t="s">
        <v>2000</v>
      </c>
    </row>
    <row r="3554" spans="13:60" x14ac:dyDescent="0.35">
      <c r="BH3554" t="s">
        <v>2001</v>
      </c>
    </row>
    <row r="3556" spans="13:60" x14ac:dyDescent="0.35">
      <c r="M3556">
        <v>1</v>
      </c>
      <c r="P3556">
        <v>1</v>
      </c>
      <c r="U3556">
        <v>1</v>
      </c>
      <c r="AB3556">
        <v>1</v>
      </c>
      <c r="AL3556">
        <v>1</v>
      </c>
      <c r="AM3556">
        <v>79</v>
      </c>
      <c r="AP3556">
        <v>1</v>
      </c>
      <c r="AU3556">
        <v>1</v>
      </c>
      <c r="AZ3556">
        <v>1</v>
      </c>
      <c r="BC3556">
        <v>1</v>
      </c>
      <c r="BH3556" t="s">
        <v>2002</v>
      </c>
    </row>
    <row r="3557" spans="13:60" x14ac:dyDescent="0.35">
      <c r="BH3557" t="s">
        <v>2003</v>
      </c>
    </row>
    <row r="3559" spans="13:60" x14ac:dyDescent="0.35">
      <c r="BH3559" t="s">
        <v>2004</v>
      </c>
    </row>
    <row r="3560" spans="13:60" x14ac:dyDescent="0.35">
      <c r="BH3560" t="s">
        <v>2005</v>
      </c>
    </row>
    <row r="3562" spans="13:60" x14ac:dyDescent="0.35">
      <c r="BH3562" t="s">
        <v>2006</v>
      </c>
    </row>
    <row r="3564" spans="13:60" x14ac:dyDescent="0.35">
      <c r="BH3564" t="s">
        <v>2007</v>
      </c>
    </row>
    <row r="3566" spans="13:60" x14ac:dyDescent="0.35">
      <c r="BH3566" t="s">
        <v>2008</v>
      </c>
    </row>
    <row r="3568" spans="13:60" x14ac:dyDescent="0.35">
      <c r="BH3568" t="s">
        <v>2009</v>
      </c>
    </row>
    <row r="3570" spans="58:60" x14ac:dyDescent="0.35">
      <c r="BH3570" t="s">
        <v>2010</v>
      </c>
    </row>
    <row r="3572" spans="58:60" x14ac:dyDescent="0.35">
      <c r="BH3572" t="s">
        <v>2011</v>
      </c>
    </row>
    <row r="3574" spans="58:60" x14ac:dyDescent="0.35">
      <c r="BH3574" t="s">
        <v>2012</v>
      </c>
    </row>
    <row r="3576" spans="58:60" x14ac:dyDescent="0.35">
      <c r="BF3576">
        <v>1</v>
      </c>
      <c r="BH3576" t="s">
        <v>2237</v>
      </c>
    </row>
    <row r="3577" spans="58:60" x14ac:dyDescent="0.35">
      <c r="BH3577" t="s">
        <v>2013</v>
      </c>
    </row>
    <row r="3579" spans="58:60" x14ac:dyDescent="0.35">
      <c r="BH3579" t="s">
        <v>2014</v>
      </c>
    </row>
    <row r="3581" spans="58:60" x14ac:dyDescent="0.35">
      <c r="BH3581" t="s">
        <v>2015</v>
      </c>
    </row>
    <row r="3583" spans="58:60" x14ac:dyDescent="0.35">
      <c r="BH3583" t="s">
        <v>2206</v>
      </c>
    </row>
    <row r="3585" spans="60:60" x14ac:dyDescent="0.35">
      <c r="BH3585" t="s">
        <v>2016</v>
      </c>
    </row>
    <row r="3587" spans="60:60" x14ac:dyDescent="0.35">
      <c r="BH3587" t="s">
        <v>2207</v>
      </c>
    </row>
    <row r="3589" spans="60:60" x14ac:dyDescent="0.35">
      <c r="BH3589" t="s">
        <v>2017</v>
      </c>
    </row>
    <row r="3591" spans="60:60" x14ac:dyDescent="0.35">
      <c r="BH3591" t="s">
        <v>2208</v>
      </c>
    </row>
    <row r="3593" spans="60:60" x14ac:dyDescent="0.35">
      <c r="BH3593" t="s">
        <v>2018</v>
      </c>
    </row>
    <row r="3594" spans="60:60" x14ac:dyDescent="0.35">
      <c r="BH3594" t="s">
        <v>1927</v>
      </c>
    </row>
    <row r="3595" spans="60:60" x14ac:dyDescent="0.35">
      <c r="BH3595" t="s">
        <v>2019</v>
      </c>
    </row>
    <row r="3596" spans="60:60" x14ac:dyDescent="0.35">
      <c r="BH3596" t="s">
        <v>2020</v>
      </c>
    </row>
    <row r="3597" spans="60:60" x14ac:dyDescent="0.35">
      <c r="BH3597" t="s">
        <v>2021</v>
      </c>
    </row>
    <row r="3598" spans="60:60" x14ac:dyDescent="0.35">
      <c r="BH3598" t="s">
        <v>2022</v>
      </c>
    </row>
    <row r="3600" spans="60:60" x14ac:dyDescent="0.35">
      <c r="BH3600" t="s">
        <v>2023</v>
      </c>
    </row>
    <row r="3601" spans="60:60" x14ac:dyDescent="0.35">
      <c r="BH3601" t="s">
        <v>2024</v>
      </c>
    </row>
    <row r="3602" spans="60:60" x14ac:dyDescent="0.35">
      <c r="BH3602" t="s">
        <v>2025</v>
      </c>
    </row>
    <row r="3604" spans="60:60" x14ac:dyDescent="0.35">
      <c r="BH3604" t="s">
        <v>2224</v>
      </c>
    </row>
    <row r="3606" spans="60:60" x14ac:dyDescent="0.35">
      <c r="BH3606" t="s">
        <v>2026</v>
      </c>
    </row>
    <row r="3608" spans="60:60" x14ac:dyDescent="0.35">
      <c r="BH3608" t="s">
        <v>2027</v>
      </c>
    </row>
    <row r="3609" spans="60:60" x14ac:dyDescent="0.35">
      <c r="BH3609" t="s">
        <v>2028</v>
      </c>
    </row>
    <row r="3611" spans="60:60" x14ac:dyDescent="0.35">
      <c r="BH3611" t="s">
        <v>2029</v>
      </c>
    </row>
    <row r="3613" spans="60:60" x14ac:dyDescent="0.35">
      <c r="BH3613" t="s">
        <v>2030</v>
      </c>
    </row>
    <row r="3615" spans="60:60" x14ac:dyDescent="0.35">
      <c r="BH3615" t="s">
        <v>2031</v>
      </c>
    </row>
    <row r="3617" spans="13:60" x14ac:dyDescent="0.35">
      <c r="BH3617" t="s">
        <v>2032</v>
      </c>
    </row>
    <row r="3619" spans="13:60" x14ac:dyDescent="0.35">
      <c r="M3619">
        <v>1</v>
      </c>
      <c r="P3619">
        <v>1</v>
      </c>
      <c r="U3619">
        <v>1</v>
      </c>
      <c r="AB3619">
        <v>1</v>
      </c>
      <c r="AI3619">
        <v>1</v>
      </c>
      <c r="AM3619">
        <v>25</v>
      </c>
      <c r="AP3619">
        <v>1</v>
      </c>
      <c r="AU3619">
        <v>1</v>
      </c>
      <c r="AZ3619">
        <v>1</v>
      </c>
      <c r="BC3619">
        <v>1</v>
      </c>
      <c r="BH3619" t="s">
        <v>2033</v>
      </c>
    </row>
    <row r="3620" spans="13:60" x14ac:dyDescent="0.35">
      <c r="BH3620" t="s">
        <v>2034</v>
      </c>
    </row>
    <row r="3622" spans="13:60" x14ac:dyDescent="0.35">
      <c r="BH3622" t="s">
        <v>2035</v>
      </c>
    </row>
    <row r="3624" spans="13:60" x14ac:dyDescent="0.35">
      <c r="BH3624" s="68" t="s">
        <v>2209</v>
      </c>
    </row>
    <row r="3626" spans="13:60" x14ac:dyDescent="0.35">
      <c r="BH3626" t="s">
        <v>2036</v>
      </c>
    </row>
    <row r="3628" spans="13:60" x14ac:dyDescent="0.35">
      <c r="BH3628" t="s">
        <v>2037</v>
      </c>
    </row>
    <row r="3630" spans="13:60" x14ac:dyDescent="0.35">
      <c r="BH3630" s="68" t="s">
        <v>2210</v>
      </c>
    </row>
    <row r="3631" spans="13:60" x14ac:dyDescent="0.35">
      <c r="BH3631" t="s">
        <v>1993</v>
      </c>
    </row>
    <row r="3633" spans="13:60" x14ac:dyDescent="0.35">
      <c r="BH3633" t="s">
        <v>2038</v>
      </c>
    </row>
    <row r="3634" spans="13:60" x14ac:dyDescent="0.35">
      <c r="BH3634" t="s">
        <v>2039</v>
      </c>
    </row>
    <row r="3636" spans="13:60" x14ac:dyDescent="0.35">
      <c r="BH3636" t="s">
        <v>2040</v>
      </c>
    </row>
    <row r="3638" spans="13:60" x14ac:dyDescent="0.35">
      <c r="BH3638" t="s">
        <v>2041</v>
      </c>
    </row>
    <row r="3640" spans="13:60" x14ac:dyDescent="0.35">
      <c r="BH3640" t="s">
        <v>2042</v>
      </c>
    </row>
    <row r="3641" spans="13:60" x14ac:dyDescent="0.35">
      <c r="BH3641" t="s">
        <v>2043</v>
      </c>
    </row>
    <row r="3643" spans="13:60" x14ac:dyDescent="0.35">
      <c r="M3643">
        <v>1</v>
      </c>
      <c r="P3643">
        <v>1</v>
      </c>
      <c r="U3643">
        <v>1</v>
      </c>
      <c r="AB3643">
        <v>1</v>
      </c>
      <c r="AK3643">
        <v>1</v>
      </c>
      <c r="AM3643">
        <v>60</v>
      </c>
      <c r="AP3643">
        <v>1</v>
      </c>
      <c r="AU3643">
        <v>1</v>
      </c>
      <c r="AZ3643">
        <v>1</v>
      </c>
      <c r="BC3643">
        <v>1</v>
      </c>
      <c r="BH3643" t="s">
        <v>2044</v>
      </c>
    </row>
    <row r="3644" spans="13:60" x14ac:dyDescent="0.35">
      <c r="BH3644" t="s">
        <v>2045</v>
      </c>
    </row>
    <row r="3646" spans="13:60" x14ac:dyDescent="0.35">
      <c r="BH3646" t="s">
        <v>2046</v>
      </c>
    </row>
    <row r="3647" spans="13:60" x14ac:dyDescent="0.35">
      <c r="BH3647" t="s">
        <v>2047</v>
      </c>
    </row>
    <row r="3648" spans="13:60" x14ac:dyDescent="0.35">
      <c r="BH3648" t="s">
        <v>1228</v>
      </c>
    </row>
    <row r="3649" spans="60:60" x14ac:dyDescent="0.35">
      <c r="BH3649" t="s">
        <v>2048</v>
      </c>
    </row>
    <row r="3650" spans="60:60" x14ac:dyDescent="0.35">
      <c r="BH3650" t="s">
        <v>898</v>
      </c>
    </row>
    <row r="3651" spans="60:60" x14ac:dyDescent="0.35">
      <c r="BH3651" t="s">
        <v>2049</v>
      </c>
    </row>
    <row r="3652" spans="60:60" x14ac:dyDescent="0.35">
      <c r="BH3652" t="s">
        <v>2050</v>
      </c>
    </row>
    <row r="3653" spans="60:60" x14ac:dyDescent="0.35">
      <c r="BH3653" t="s">
        <v>155</v>
      </c>
    </row>
    <row r="3654" spans="60:60" x14ac:dyDescent="0.35">
      <c r="BH3654" t="s">
        <v>2238</v>
      </c>
    </row>
    <row r="3656" spans="60:60" x14ac:dyDescent="0.35">
      <c r="BH3656" t="s">
        <v>2051</v>
      </c>
    </row>
    <row r="3657" spans="60:60" x14ac:dyDescent="0.35">
      <c r="BH3657" t="s">
        <v>2052</v>
      </c>
    </row>
    <row r="3658" spans="60:60" x14ac:dyDescent="0.35">
      <c r="BH3658" t="s">
        <v>1228</v>
      </c>
    </row>
    <row r="3659" spans="60:60" x14ac:dyDescent="0.35">
      <c r="BH3659" t="s">
        <v>2053</v>
      </c>
    </row>
    <row r="3660" spans="60:60" x14ac:dyDescent="0.35">
      <c r="BH3660" t="s">
        <v>2054</v>
      </c>
    </row>
    <row r="3662" spans="60:60" x14ac:dyDescent="0.35">
      <c r="BH3662" t="s">
        <v>2055</v>
      </c>
    </row>
    <row r="3664" spans="60:60" x14ac:dyDescent="0.35">
      <c r="BH3664" t="s">
        <v>2056</v>
      </c>
    </row>
    <row r="3666" spans="58:60" x14ac:dyDescent="0.35">
      <c r="BH3666" t="s">
        <v>2057</v>
      </c>
    </row>
    <row r="3668" spans="58:60" x14ac:dyDescent="0.35">
      <c r="BH3668" t="s">
        <v>2058</v>
      </c>
    </row>
    <row r="3670" spans="58:60" x14ac:dyDescent="0.35">
      <c r="BH3670" t="s">
        <v>2059</v>
      </c>
    </row>
    <row r="3672" spans="58:60" x14ac:dyDescent="0.35">
      <c r="BH3672" t="s">
        <v>2060</v>
      </c>
    </row>
    <row r="3674" spans="58:60" x14ac:dyDescent="0.35">
      <c r="BF3674">
        <v>1</v>
      </c>
      <c r="BH3674" t="s">
        <v>2061</v>
      </c>
    </row>
    <row r="3675" spans="58:60" x14ac:dyDescent="0.35">
      <c r="BH3675" t="s">
        <v>2062</v>
      </c>
    </row>
    <row r="3676" spans="58:60" x14ac:dyDescent="0.35">
      <c r="BH3676" t="s">
        <v>2063</v>
      </c>
    </row>
    <row r="3677" spans="58:60" x14ac:dyDescent="0.35">
      <c r="BH3677" t="s">
        <v>2064</v>
      </c>
    </row>
    <row r="3679" spans="58:60" x14ac:dyDescent="0.35">
      <c r="BH3679" t="s">
        <v>2065</v>
      </c>
    </row>
    <row r="3681" spans="60:60" x14ac:dyDescent="0.35">
      <c r="BH3681" t="s">
        <v>2066</v>
      </c>
    </row>
    <row r="3683" spans="60:60" x14ac:dyDescent="0.35">
      <c r="BH3683" t="s">
        <v>2067</v>
      </c>
    </row>
    <row r="3685" spans="60:60" x14ac:dyDescent="0.35">
      <c r="BH3685" t="s">
        <v>2068</v>
      </c>
    </row>
    <row r="3687" spans="60:60" x14ac:dyDescent="0.35">
      <c r="BH3687" t="s">
        <v>2069</v>
      </c>
    </row>
    <row r="3689" spans="60:60" x14ac:dyDescent="0.35">
      <c r="BH3689" t="s">
        <v>2070</v>
      </c>
    </row>
    <row r="3690" spans="60:60" x14ac:dyDescent="0.35">
      <c r="BH3690" t="s">
        <v>1946</v>
      </c>
    </row>
    <row r="3691" spans="60:60" x14ac:dyDescent="0.35">
      <c r="BH3691" t="s">
        <v>2071</v>
      </c>
    </row>
    <row r="3692" spans="60:60" x14ac:dyDescent="0.35">
      <c r="BH3692" t="s">
        <v>2072</v>
      </c>
    </row>
    <row r="3694" spans="60:60" x14ac:dyDescent="0.35">
      <c r="BH3694" t="s">
        <v>2073</v>
      </c>
    </row>
    <row r="3695" spans="60:60" x14ac:dyDescent="0.35">
      <c r="BH3695" t="s">
        <v>1941</v>
      </c>
    </row>
    <row r="3696" spans="60:60" x14ac:dyDescent="0.35">
      <c r="BH3696" t="s">
        <v>149</v>
      </c>
    </row>
    <row r="3697" spans="13:60" x14ac:dyDescent="0.35">
      <c r="BH3697" t="s">
        <v>2074</v>
      </c>
    </row>
    <row r="3699" spans="13:60" x14ac:dyDescent="0.35">
      <c r="BH3699" t="s">
        <v>1566</v>
      </c>
    </row>
    <row r="3700" spans="13:60" x14ac:dyDescent="0.35">
      <c r="BH3700" t="s">
        <v>2075</v>
      </c>
    </row>
    <row r="3702" spans="13:60" x14ac:dyDescent="0.35">
      <c r="BH3702" t="s">
        <v>2076</v>
      </c>
    </row>
    <row r="3704" spans="13:60" x14ac:dyDescent="0.35">
      <c r="BH3704" t="s">
        <v>2077</v>
      </c>
    </row>
    <row r="3705" spans="13:60" x14ac:dyDescent="0.35">
      <c r="BH3705" t="s">
        <v>6</v>
      </c>
    </row>
    <row r="3706" spans="13:60" x14ac:dyDescent="0.35">
      <c r="BH3706" t="s">
        <v>2078</v>
      </c>
    </row>
    <row r="3708" spans="13:60" x14ac:dyDescent="0.35">
      <c r="BH3708" t="s">
        <v>2079</v>
      </c>
    </row>
    <row r="3710" spans="13:60" x14ac:dyDescent="0.35">
      <c r="BH3710" t="s">
        <v>2080</v>
      </c>
    </row>
    <row r="3712" spans="13:60" x14ac:dyDescent="0.35">
      <c r="M3712">
        <v>1</v>
      </c>
      <c r="Q3712">
        <v>1</v>
      </c>
      <c r="X3712">
        <v>1</v>
      </c>
      <c r="AA3712">
        <v>1</v>
      </c>
      <c r="AN3712">
        <v>1</v>
      </c>
      <c r="AP3712">
        <v>1</v>
      </c>
      <c r="AU3712">
        <v>1</v>
      </c>
      <c r="AZ3712">
        <v>1</v>
      </c>
      <c r="BB3712">
        <v>1</v>
      </c>
      <c r="BH3712" t="s">
        <v>2081</v>
      </c>
    </row>
    <row r="3713" spans="60:60" x14ac:dyDescent="0.35">
      <c r="BH3713" t="s">
        <v>2082</v>
      </c>
    </row>
    <row r="3714" spans="60:60" x14ac:dyDescent="0.35">
      <c r="BH3714" t="s">
        <v>2083</v>
      </c>
    </row>
    <row r="3715" spans="60:60" x14ac:dyDescent="0.35">
      <c r="BH3715" t="s">
        <v>2084</v>
      </c>
    </row>
    <row r="3716" spans="60:60" x14ac:dyDescent="0.35">
      <c r="BH3716" t="s">
        <v>2085</v>
      </c>
    </row>
    <row r="3717" spans="60:60" x14ac:dyDescent="0.35">
      <c r="BH3717" t="s">
        <v>2086</v>
      </c>
    </row>
    <row r="3718" spans="60:60" x14ac:dyDescent="0.35">
      <c r="BH3718" t="s">
        <v>2087</v>
      </c>
    </row>
    <row r="3720" spans="60:60" x14ac:dyDescent="0.35">
      <c r="BH3720" t="s">
        <v>2088</v>
      </c>
    </row>
    <row r="3722" spans="60:60" x14ac:dyDescent="0.35">
      <c r="BH3722" t="s">
        <v>2089</v>
      </c>
    </row>
    <row r="3724" spans="60:60" x14ac:dyDescent="0.35">
      <c r="BH3724" t="s">
        <v>2090</v>
      </c>
    </row>
    <row r="3726" spans="60:60" x14ac:dyDescent="0.35">
      <c r="BH3726" t="s">
        <v>2091</v>
      </c>
    </row>
    <row r="3728" spans="60:60" x14ac:dyDescent="0.35">
      <c r="BH3728" t="s">
        <v>2092</v>
      </c>
    </row>
    <row r="3730" spans="14:60" x14ac:dyDescent="0.35">
      <c r="BH3730" t="s">
        <v>2093</v>
      </c>
    </row>
    <row r="3732" spans="14:60" x14ac:dyDescent="0.35">
      <c r="BH3732" t="s">
        <v>2094</v>
      </c>
    </row>
    <row r="3734" spans="14:60" x14ac:dyDescent="0.35">
      <c r="N3734">
        <v>1</v>
      </c>
      <c r="P3734">
        <v>1</v>
      </c>
      <c r="V3734">
        <v>1</v>
      </c>
      <c r="AB3734">
        <v>1</v>
      </c>
      <c r="AK3734">
        <v>1</v>
      </c>
      <c r="AM3734">
        <v>55</v>
      </c>
      <c r="AP3734">
        <v>1</v>
      </c>
      <c r="AU3734">
        <v>1</v>
      </c>
      <c r="AZ3734">
        <v>1</v>
      </c>
      <c r="BB3734">
        <v>1</v>
      </c>
      <c r="BH3734" t="s">
        <v>2095</v>
      </c>
    </row>
    <row r="3735" spans="14:60" x14ac:dyDescent="0.35">
      <c r="BH3735" t="s">
        <v>2096</v>
      </c>
    </row>
    <row r="3737" spans="14:60" x14ac:dyDescent="0.35">
      <c r="BH3737" t="s">
        <v>2097</v>
      </c>
    </row>
    <row r="3738" spans="14:60" x14ac:dyDescent="0.35">
      <c r="BH3738" t="s">
        <v>2098</v>
      </c>
    </row>
    <row r="3739" spans="14:60" x14ac:dyDescent="0.35">
      <c r="BH3739" t="s">
        <v>2099</v>
      </c>
    </row>
    <row r="3740" spans="14:60" x14ac:dyDescent="0.35">
      <c r="BH3740" t="s">
        <v>2100</v>
      </c>
    </row>
    <row r="3742" spans="14:60" x14ac:dyDescent="0.35">
      <c r="BH3742" t="s">
        <v>2101</v>
      </c>
    </row>
    <row r="3744" spans="14:60" x14ac:dyDescent="0.35">
      <c r="BH3744" t="s">
        <v>2102</v>
      </c>
    </row>
    <row r="3746" spans="60:60" x14ac:dyDescent="0.35">
      <c r="BH3746" t="s">
        <v>2103</v>
      </c>
    </row>
    <row r="3748" spans="60:60" x14ac:dyDescent="0.35">
      <c r="BH3748" t="s">
        <v>2104</v>
      </c>
    </row>
    <row r="3750" spans="60:60" x14ac:dyDescent="0.35">
      <c r="BH3750" t="s">
        <v>2105</v>
      </c>
    </row>
    <row r="3752" spans="60:60" x14ac:dyDescent="0.35">
      <c r="BH3752" t="s">
        <v>2106</v>
      </c>
    </row>
    <row r="3754" spans="60:60" x14ac:dyDescent="0.35">
      <c r="BH3754" t="s">
        <v>2107</v>
      </c>
    </row>
    <row r="3756" spans="60:60" x14ac:dyDescent="0.35">
      <c r="BH3756" t="s">
        <v>2108</v>
      </c>
    </row>
    <row r="3758" spans="60:60" x14ac:dyDescent="0.35">
      <c r="BH3758" t="s">
        <v>2109</v>
      </c>
    </row>
    <row r="3760" spans="60:60" x14ac:dyDescent="0.35">
      <c r="BH3760" t="s">
        <v>2110</v>
      </c>
    </row>
    <row r="3762" spans="14:60" x14ac:dyDescent="0.35">
      <c r="BH3762" t="s">
        <v>2111</v>
      </c>
    </row>
    <row r="3764" spans="14:60" x14ac:dyDescent="0.35">
      <c r="N3764">
        <v>1</v>
      </c>
      <c r="Q3764">
        <v>1</v>
      </c>
      <c r="X3764">
        <v>1</v>
      </c>
      <c r="AA3764">
        <v>1</v>
      </c>
      <c r="AK3764">
        <v>1</v>
      </c>
      <c r="AM3764">
        <v>51</v>
      </c>
      <c r="AP3764">
        <v>1</v>
      </c>
      <c r="AT3764">
        <v>1</v>
      </c>
      <c r="AZ3764">
        <v>1</v>
      </c>
      <c r="BB3764">
        <v>1</v>
      </c>
      <c r="BH3764" t="s">
        <v>2112</v>
      </c>
    </row>
    <row r="3765" spans="14:60" x14ac:dyDescent="0.35">
      <c r="BH3765" t="s">
        <v>2113</v>
      </c>
    </row>
    <row r="3767" spans="14:60" x14ac:dyDescent="0.35">
      <c r="BH3767" t="s">
        <v>1268</v>
      </c>
    </row>
    <row r="3768" spans="14:60" x14ac:dyDescent="0.35">
      <c r="BH3768" t="s">
        <v>2114</v>
      </c>
    </row>
    <row r="3770" spans="14:60" x14ac:dyDescent="0.35">
      <c r="BH3770" t="s">
        <v>2115</v>
      </c>
    </row>
    <row r="3772" spans="14:60" x14ac:dyDescent="0.35">
      <c r="BH3772" t="s">
        <v>2116</v>
      </c>
    </row>
    <row r="3774" spans="14:60" x14ac:dyDescent="0.35">
      <c r="BH3774" t="s">
        <v>2117</v>
      </c>
    </row>
    <row r="3776" spans="14:60" x14ac:dyDescent="0.35">
      <c r="BH3776" t="s">
        <v>2118</v>
      </c>
    </row>
    <row r="3778" spans="14:60" x14ac:dyDescent="0.35">
      <c r="N3778">
        <v>1</v>
      </c>
      <c r="S3778">
        <v>1</v>
      </c>
      <c r="W3778">
        <v>1</v>
      </c>
      <c r="AF3778">
        <v>1</v>
      </c>
      <c r="AL3778">
        <v>1</v>
      </c>
      <c r="AM3778">
        <v>77</v>
      </c>
      <c r="AR3778">
        <v>1</v>
      </c>
      <c r="AU3778">
        <v>1</v>
      </c>
      <c r="AZ3778">
        <v>1</v>
      </c>
      <c r="BC3778">
        <v>1</v>
      </c>
      <c r="BH3778" t="s">
        <v>2119</v>
      </c>
    </row>
    <row r="3779" spans="14:60" x14ac:dyDescent="0.35">
      <c r="BH3779" t="s">
        <v>2120</v>
      </c>
    </row>
    <row r="3781" spans="14:60" x14ac:dyDescent="0.35">
      <c r="BH3781" t="s">
        <v>2121</v>
      </c>
    </row>
    <row r="3783" spans="14:60" x14ac:dyDescent="0.35">
      <c r="BH3783" t="s">
        <v>2122</v>
      </c>
    </row>
    <row r="3785" spans="14:60" x14ac:dyDescent="0.35">
      <c r="BH3785" t="s">
        <v>2123</v>
      </c>
    </row>
    <row r="3787" spans="14:60" x14ac:dyDescent="0.35">
      <c r="BH3787" t="s">
        <v>2124</v>
      </c>
    </row>
    <row r="3789" spans="14:60" x14ac:dyDescent="0.35">
      <c r="BH3789" t="s">
        <v>143</v>
      </c>
    </row>
    <row r="3791" spans="14:60" x14ac:dyDescent="0.35">
      <c r="N3791">
        <v>1</v>
      </c>
      <c r="Q3791">
        <v>1</v>
      </c>
      <c r="V3791">
        <v>1</v>
      </c>
      <c r="AB3791">
        <v>1</v>
      </c>
      <c r="AK3791">
        <v>1</v>
      </c>
      <c r="AM3791">
        <v>55</v>
      </c>
      <c r="AP3791">
        <v>1</v>
      </c>
      <c r="AV3791">
        <v>1</v>
      </c>
      <c r="AZ3791">
        <v>1</v>
      </c>
      <c r="BB3791">
        <v>1</v>
      </c>
      <c r="BH3791" t="s">
        <v>2125</v>
      </c>
    </row>
    <row r="3792" spans="14:60" x14ac:dyDescent="0.35">
      <c r="BH3792" t="s">
        <v>2126</v>
      </c>
    </row>
    <row r="3793" spans="60:60" x14ac:dyDescent="0.35">
      <c r="BH3793" t="s">
        <v>2262</v>
      </c>
    </row>
    <row r="3795" spans="60:60" x14ac:dyDescent="0.35">
      <c r="BH3795" t="s">
        <v>2126</v>
      </c>
    </row>
    <row r="3796" spans="60:60" x14ac:dyDescent="0.35">
      <c r="BH3796" t="s">
        <v>2211</v>
      </c>
    </row>
    <row r="3798" spans="60:60" x14ac:dyDescent="0.35">
      <c r="BH3798" t="s">
        <v>2127</v>
      </c>
    </row>
    <row r="3799" spans="60:60" x14ac:dyDescent="0.35">
      <c r="BH3799" t="s">
        <v>2128</v>
      </c>
    </row>
    <row r="3800" spans="60:60" x14ac:dyDescent="0.35">
      <c r="BH3800" t="s">
        <v>2129</v>
      </c>
    </row>
    <row r="3802" spans="60:60" x14ac:dyDescent="0.35">
      <c r="BH3802" t="s">
        <v>2130</v>
      </c>
    </row>
    <row r="3804" spans="60:60" x14ac:dyDescent="0.35">
      <c r="BH3804" t="s">
        <v>2131</v>
      </c>
    </row>
    <row r="3806" spans="60:60" x14ac:dyDescent="0.35">
      <c r="BH3806" t="s">
        <v>2132</v>
      </c>
    </row>
    <row r="3808" spans="60:60" x14ac:dyDescent="0.35">
      <c r="BH3808" t="s">
        <v>2133</v>
      </c>
    </row>
    <row r="3810" spans="14:60" x14ac:dyDescent="0.35">
      <c r="N3810">
        <v>1</v>
      </c>
      <c r="P3810">
        <v>1</v>
      </c>
      <c r="U3810">
        <v>1</v>
      </c>
      <c r="AB3810">
        <v>1</v>
      </c>
      <c r="AK3810">
        <v>1</v>
      </c>
      <c r="AM3810">
        <v>68</v>
      </c>
      <c r="AP3810">
        <v>1</v>
      </c>
      <c r="AV3810">
        <v>1</v>
      </c>
      <c r="AZ3810">
        <v>1</v>
      </c>
      <c r="BC3810">
        <v>1</v>
      </c>
      <c r="BH3810" t="s">
        <v>2134</v>
      </c>
    </row>
    <row r="3812" spans="14:60" x14ac:dyDescent="0.35">
      <c r="BH3812" t="s">
        <v>121</v>
      </c>
    </row>
    <row r="3813" spans="14:60" x14ac:dyDescent="0.35">
      <c r="BH3813" t="s">
        <v>2135</v>
      </c>
    </row>
    <row r="3814" spans="14:60" x14ac:dyDescent="0.35">
      <c r="BH3814" t="s">
        <v>2136</v>
      </c>
    </row>
    <row r="3816" spans="14:60" x14ac:dyDescent="0.35">
      <c r="BH3816" t="s">
        <v>2137</v>
      </c>
    </row>
    <row r="3818" spans="14:60" x14ac:dyDescent="0.35">
      <c r="BH3818" t="s">
        <v>2138</v>
      </c>
    </row>
    <row r="3819" spans="14:60" x14ac:dyDescent="0.35">
      <c r="BH3819" t="s">
        <v>123</v>
      </c>
    </row>
    <row r="3820" spans="14:60" x14ac:dyDescent="0.35">
      <c r="BH3820" t="s">
        <v>2139</v>
      </c>
    </row>
    <row r="3822" spans="14:60" x14ac:dyDescent="0.35">
      <c r="BH3822" t="s">
        <v>2140</v>
      </c>
    </row>
    <row r="3824" spans="14:60" x14ac:dyDescent="0.35">
      <c r="BH3824" t="s">
        <v>2141</v>
      </c>
    </row>
    <row r="3826" spans="60:60" x14ac:dyDescent="0.35">
      <c r="BH3826" t="s">
        <v>2142</v>
      </c>
    </row>
    <row r="3827" spans="60:60" x14ac:dyDescent="0.35">
      <c r="BH3827" t="s">
        <v>1941</v>
      </c>
    </row>
    <row r="3828" spans="60:60" x14ac:dyDescent="0.35">
      <c r="BH3828" t="s">
        <v>396</v>
      </c>
    </row>
    <row r="3829" spans="60:60" x14ac:dyDescent="0.35">
      <c r="BH3829" t="s">
        <v>2143</v>
      </c>
    </row>
    <row r="3831" spans="60:60" x14ac:dyDescent="0.35">
      <c r="BH3831" t="s">
        <v>164</v>
      </c>
    </row>
    <row r="3832" spans="60:60" x14ac:dyDescent="0.35">
      <c r="BH3832" t="s">
        <v>2144</v>
      </c>
    </row>
    <row r="3834" spans="60:60" x14ac:dyDescent="0.35">
      <c r="BH3834" t="s">
        <v>2145</v>
      </c>
    </row>
    <row r="3836" spans="60:60" x14ac:dyDescent="0.35">
      <c r="BH3836" t="s">
        <v>2146</v>
      </c>
    </row>
    <row r="3838" spans="60:60" x14ac:dyDescent="0.35">
      <c r="BH3838" t="s">
        <v>123</v>
      </c>
    </row>
    <row r="3840" spans="60:60" x14ac:dyDescent="0.35">
      <c r="BH3840" t="s">
        <v>2147</v>
      </c>
    </row>
    <row r="3842" spans="58:60" x14ac:dyDescent="0.35">
      <c r="BH3842" t="s">
        <v>143</v>
      </c>
    </row>
    <row r="3844" spans="58:60" x14ac:dyDescent="0.35">
      <c r="BF3844">
        <v>1</v>
      </c>
      <c r="BH3844" t="s">
        <v>2148</v>
      </c>
    </row>
    <row r="3845" spans="58:60" x14ac:dyDescent="0.35">
      <c r="BH3845" t="s">
        <v>2239</v>
      </c>
    </row>
    <row r="3846" spans="58:60" x14ac:dyDescent="0.35">
      <c r="BH3846" t="s">
        <v>2149</v>
      </c>
    </row>
    <row r="3847" spans="58:60" x14ac:dyDescent="0.35">
      <c r="BH3847" t="s">
        <v>2150</v>
      </c>
    </row>
    <row r="3849" spans="58:60" x14ac:dyDescent="0.35">
      <c r="BH3849" s="68" t="s">
        <v>2212</v>
      </c>
    </row>
    <row r="3851" spans="58:60" x14ac:dyDescent="0.35">
      <c r="BH3851" t="s">
        <v>2151</v>
      </c>
    </row>
  </sheetData>
  <pageMargins left="0.7" right="0.7" top="0.75" bottom="0.75" header="0.3" footer="0.3"/>
  <pageSetup orientation="portrait" r:id="rId1"/>
  <ignoredErrors>
    <ignoredError sqref="AM2"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Z44"/>
  <sheetViews>
    <sheetView zoomScaleNormal="100" workbookViewId="0">
      <selection activeCell="D19" sqref="D19"/>
    </sheetView>
  </sheetViews>
  <sheetFormatPr defaultRowHeight="14.5" x14ac:dyDescent="0.35"/>
  <cols>
    <col min="1" max="1" width="5.81640625" customWidth="1"/>
    <col min="2" max="2" width="7" customWidth="1"/>
    <col min="3" max="3" width="6.81640625" customWidth="1"/>
    <col min="4" max="4" width="7.6328125" customWidth="1"/>
    <col min="22" max="22" width="3.81640625" customWidth="1"/>
  </cols>
  <sheetData>
    <row r="1" spans="1:26" x14ac:dyDescent="0.35">
      <c r="A1" s="4"/>
      <c r="B1" s="4"/>
      <c r="C1" s="4"/>
      <c r="D1" s="4"/>
      <c r="E1" s="4"/>
      <c r="F1" s="4"/>
      <c r="G1" s="4"/>
      <c r="H1" s="4"/>
      <c r="I1" s="4"/>
      <c r="J1" s="4"/>
      <c r="K1" s="4"/>
      <c r="L1" s="4"/>
      <c r="M1" s="4"/>
      <c r="N1" s="4"/>
      <c r="O1" s="4"/>
      <c r="P1" s="4"/>
      <c r="Q1" s="4"/>
      <c r="R1" s="4"/>
      <c r="S1" s="4"/>
      <c r="T1" s="4"/>
      <c r="U1" s="4"/>
      <c r="V1" s="4"/>
      <c r="W1" s="4"/>
      <c r="X1" s="4"/>
      <c r="Y1" s="4"/>
      <c r="Z1" s="4"/>
    </row>
    <row r="2" spans="1:26" x14ac:dyDescent="0.35">
      <c r="A2" s="5"/>
      <c r="B2" s="1" t="s">
        <v>178</v>
      </c>
      <c r="C2" s="1" t="s">
        <v>4</v>
      </c>
      <c r="D2" s="2" t="s">
        <v>5</v>
      </c>
      <c r="E2" s="4"/>
      <c r="F2" s="4"/>
      <c r="G2" s="4"/>
      <c r="H2" s="4"/>
      <c r="I2" s="4"/>
      <c r="J2" s="4"/>
      <c r="K2" s="4"/>
      <c r="L2" s="4"/>
      <c r="M2" s="4"/>
      <c r="N2" s="4"/>
      <c r="O2" s="4"/>
      <c r="P2" s="4"/>
      <c r="Q2" s="4"/>
      <c r="R2" s="4"/>
      <c r="S2" s="4"/>
      <c r="T2" s="4"/>
      <c r="U2" s="4"/>
      <c r="V2" s="4"/>
      <c r="W2" s="4"/>
      <c r="X2" s="4"/>
      <c r="Y2" s="4"/>
      <c r="Z2" s="4"/>
    </row>
    <row r="3" spans="1:26" x14ac:dyDescent="0.35">
      <c r="A3" s="3">
        <v>2012</v>
      </c>
      <c r="B3" s="6">
        <v>56</v>
      </c>
      <c r="C3" s="6">
        <v>104</v>
      </c>
      <c r="D3" s="7">
        <f>(B3/C3)*100</f>
        <v>53.846153846153847</v>
      </c>
      <c r="E3" s="4"/>
      <c r="F3" s="4"/>
      <c r="G3" s="4"/>
      <c r="H3" s="4"/>
      <c r="I3" s="4"/>
      <c r="J3" s="4"/>
      <c r="K3" s="4"/>
      <c r="L3" s="4"/>
      <c r="M3" s="4"/>
      <c r="N3" s="4"/>
      <c r="O3" s="4"/>
      <c r="P3" s="4"/>
      <c r="Q3" s="4"/>
      <c r="R3" s="4"/>
      <c r="S3" s="4"/>
      <c r="T3" s="4"/>
      <c r="U3" s="4"/>
      <c r="V3" s="4"/>
      <c r="W3" s="4"/>
      <c r="X3" s="4"/>
      <c r="Y3" s="4"/>
      <c r="Z3" s="4"/>
    </row>
    <row r="4" spans="1:26" x14ac:dyDescent="0.35">
      <c r="A4" s="3">
        <v>2013</v>
      </c>
      <c r="B4" s="6">
        <v>66</v>
      </c>
      <c r="C4" s="6">
        <v>89</v>
      </c>
      <c r="D4" s="7">
        <f t="shared" ref="D4:D8" si="0">(B4/C4)*100</f>
        <v>74.157303370786522</v>
      </c>
      <c r="E4" s="4"/>
      <c r="F4" s="4"/>
      <c r="G4" s="4"/>
      <c r="H4" s="4"/>
      <c r="I4" s="4"/>
      <c r="J4" s="4"/>
      <c r="K4" s="4"/>
      <c r="L4" s="4"/>
      <c r="M4" s="4"/>
      <c r="N4" s="4"/>
      <c r="O4" s="4"/>
      <c r="P4" s="4"/>
      <c r="Q4" s="4"/>
      <c r="R4" s="4"/>
      <c r="S4" s="4"/>
      <c r="T4" s="4"/>
      <c r="U4" s="4"/>
      <c r="V4" s="4"/>
      <c r="W4" s="4"/>
      <c r="X4" s="4"/>
      <c r="Y4" s="4"/>
      <c r="Z4" s="4"/>
    </row>
    <row r="5" spans="1:26" x14ac:dyDescent="0.35">
      <c r="A5" s="3">
        <v>2014</v>
      </c>
      <c r="B5" s="6">
        <v>78</v>
      </c>
      <c r="C5" s="6">
        <v>101</v>
      </c>
      <c r="D5" s="7">
        <f t="shared" si="0"/>
        <v>77.227722772277232</v>
      </c>
      <c r="E5" s="4"/>
      <c r="F5" s="4"/>
      <c r="G5" s="4"/>
      <c r="H5" s="4"/>
      <c r="I5" s="4"/>
      <c r="J5" s="4"/>
      <c r="K5" s="4"/>
      <c r="L5" s="4"/>
      <c r="M5" s="4"/>
      <c r="N5" s="4"/>
      <c r="O5" s="4"/>
      <c r="P5" s="4"/>
      <c r="Q5" s="4"/>
      <c r="R5" s="4"/>
      <c r="S5" s="4"/>
      <c r="T5" s="4"/>
      <c r="U5" s="4"/>
      <c r="W5" s="22" t="s">
        <v>176</v>
      </c>
      <c r="X5" s="4"/>
      <c r="Y5" s="4"/>
      <c r="Z5" s="4"/>
    </row>
    <row r="6" spans="1:26" x14ac:dyDescent="0.35">
      <c r="A6" s="3">
        <v>2015</v>
      </c>
      <c r="B6" s="6">
        <v>64</v>
      </c>
      <c r="C6" s="6">
        <v>82</v>
      </c>
      <c r="D6" s="7">
        <f t="shared" si="0"/>
        <v>78.048780487804876</v>
      </c>
      <c r="E6" s="4"/>
      <c r="F6" s="4"/>
      <c r="G6" s="4"/>
      <c r="H6" s="4"/>
      <c r="I6" s="4"/>
      <c r="J6" s="4"/>
      <c r="K6" s="4"/>
      <c r="L6" s="4"/>
      <c r="M6" s="4"/>
      <c r="N6" s="4"/>
      <c r="O6" s="4"/>
      <c r="P6" s="4"/>
      <c r="Q6" s="4"/>
      <c r="R6" s="4"/>
      <c r="S6" s="4"/>
      <c r="T6" s="4"/>
      <c r="U6" s="4"/>
      <c r="V6" s="4"/>
      <c r="W6" s="4"/>
      <c r="X6" s="4"/>
      <c r="Y6" s="4"/>
      <c r="Z6" s="4"/>
    </row>
    <row r="7" spans="1:26" x14ac:dyDescent="0.35">
      <c r="A7" s="3">
        <v>2016</v>
      </c>
      <c r="B7" s="6">
        <v>58</v>
      </c>
      <c r="C7" s="6">
        <v>75</v>
      </c>
      <c r="D7" s="7">
        <f t="shared" si="0"/>
        <v>77.333333333333329</v>
      </c>
      <c r="E7" s="4"/>
      <c r="F7" s="4"/>
      <c r="G7" s="4"/>
      <c r="H7" s="4"/>
      <c r="I7" s="4"/>
      <c r="J7" s="4"/>
      <c r="K7" s="4"/>
      <c r="L7" s="4"/>
      <c r="M7" s="4"/>
      <c r="N7" s="4"/>
      <c r="O7" s="4"/>
      <c r="P7" s="4"/>
      <c r="Q7" s="4"/>
      <c r="R7" s="4"/>
      <c r="S7" s="4"/>
      <c r="T7" s="4"/>
      <c r="U7" s="4"/>
      <c r="V7" s="4"/>
      <c r="W7" s="4"/>
      <c r="X7" s="4"/>
      <c r="Y7" s="4"/>
      <c r="Z7" s="4"/>
    </row>
    <row r="8" spans="1:26" x14ac:dyDescent="0.35">
      <c r="A8" s="3">
        <v>2017</v>
      </c>
      <c r="B8" s="6">
        <v>61</v>
      </c>
      <c r="C8" s="6">
        <v>83</v>
      </c>
      <c r="D8" s="7">
        <f t="shared" si="0"/>
        <v>73.493975903614455</v>
      </c>
      <c r="E8" s="4"/>
      <c r="F8" s="4"/>
      <c r="G8" s="4"/>
      <c r="H8" s="4"/>
      <c r="I8" s="4"/>
      <c r="J8" s="4"/>
      <c r="K8" s="4"/>
      <c r="L8" s="4"/>
      <c r="M8" s="4"/>
      <c r="N8" s="4"/>
      <c r="O8" s="4"/>
      <c r="P8" s="4"/>
      <c r="Q8" s="4"/>
      <c r="R8" s="4"/>
      <c r="S8" s="4"/>
      <c r="T8" s="4"/>
      <c r="U8" s="4"/>
      <c r="V8" s="4"/>
      <c r="W8" s="4"/>
      <c r="X8" s="4"/>
      <c r="Y8" s="4"/>
      <c r="Z8" s="4"/>
    </row>
    <row r="9" spans="1:26" x14ac:dyDescent="0.35">
      <c r="A9" s="3">
        <v>2018</v>
      </c>
      <c r="B9" s="6">
        <v>77</v>
      </c>
      <c r="C9" s="6">
        <v>101</v>
      </c>
      <c r="D9" s="7">
        <f t="shared" ref="D9:D11" si="1">(B9/C9)*100</f>
        <v>76.237623762376245</v>
      </c>
      <c r="E9" s="4"/>
      <c r="F9" s="4"/>
      <c r="G9" s="4"/>
      <c r="H9" s="4"/>
      <c r="I9" s="4"/>
      <c r="J9" s="4"/>
      <c r="K9" s="4"/>
      <c r="L9" s="4"/>
      <c r="M9" s="4"/>
      <c r="N9" s="4"/>
      <c r="O9" s="4"/>
      <c r="P9" s="4"/>
      <c r="Q9" s="4"/>
      <c r="R9" s="4"/>
      <c r="S9" s="4"/>
      <c r="T9" s="4"/>
      <c r="U9" s="4"/>
      <c r="V9" s="4"/>
      <c r="W9" s="4"/>
      <c r="X9" s="4"/>
      <c r="Y9" s="4"/>
      <c r="Z9" s="4"/>
    </row>
    <row r="10" spans="1:26" x14ac:dyDescent="0.35">
      <c r="A10" s="3">
        <v>2019</v>
      </c>
      <c r="B10" s="6">
        <v>75</v>
      </c>
      <c r="C10" s="6">
        <v>110</v>
      </c>
      <c r="D10" s="7">
        <f t="shared" si="1"/>
        <v>68.181818181818173</v>
      </c>
      <c r="E10" s="4"/>
      <c r="F10" s="4"/>
      <c r="G10" s="4"/>
      <c r="H10" s="4"/>
      <c r="I10" s="4"/>
      <c r="J10" s="4"/>
      <c r="K10" s="4"/>
      <c r="L10" s="4"/>
      <c r="M10" s="4"/>
      <c r="N10" s="4"/>
      <c r="O10" s="4"/>
      <c r="P10" s="4"/>
      <c r="Q10" s="4"/>
      <c r="R10" s="4"/>
      <c r="S10" s="4"/>
      <c r="T10" s="4"/>
      <c r="U10" s="4"/>
      <c r="V10" s="4"/>
      <c r="W10" s="4"/>
      <c r="X10" s="4"/>
      <c r="Y10" s="4"/>
      <c r="Z10" s="4"/>
    </row>
    <row r="11" spans="1:26" x14ac:dyDescent="0.35">
      <c r="A11" s="3">
        <v>2020</v>
      </c>
      <c r="B11" s="6">
        <v>72</v>
      </c>
      <c r="C11" s="6">
        <v>102</v>
      </c>
      <c r="D11" s="7">
        <f t="shared" si="1"/>
        <v>70.588235294117652</v>
      </c>
      <c r="E11" s="4"/>
      <c r="F11" s="4"/>
      <c r="G11" s="4"/>
      <c r="H11" s="4"/>
      <c r="I11" s="4"/>
      <c r="J11" s="4"/>
      <c r="K11" s="4"/>
      <c r="L11" s="4"/>
      <c r="M11" s="4"/>
      <c r="N11" s="4"/>
      <c r="O11" s="4"/>
      <c r="P11" s="4"/>
      <c r="Q11" s="4"/>
      <c r="R11" s="4"/>
      <c r="S11" s="4"/>
      <c r="T11" s="4"/>
      <c r="U11" s="4"/>
      <c r="V11" s="4"/>
      <c r="W11" s="4"/>
      <c r="X11" s="4"/>
      <c r="Y11" s="4"/>
      <c r="Z11" s="4"/>
    </row>
    <row r="12" spans="1:26" x14ac:dyDescent="0.35">
      <c r="A12" s="3">
        <v>2021</v>
      </c>
      <c r="B12" s="6">
        <v>70</v>
      </c>
      <c r="C12" s="6">
        <v>97</v>
      </c>
      <c r="D12" s="7">
        <f t="shared" ref="D12" si="2">(B12/C12)*100</f>
        <v>72.164948453608247</v>
      </c>
      <c r="E12" s="4"/>
      <c r="F12" s="4"/>
      <c r="G12" s="4"/>
      <c r="H12" s="4"/>
      <c r="I12" s="4"/>
      <c r="J12" s="4"/>
      <c r="K12" s="4"/>
      <c r="L12" s="4"/>
      <c r="M12" s="4"/>
      <c r="N12" s="4"/>
      <c r="O12" s="4"/>
      <c r="P12" s="4"/>
      <c r="Q12" s="4"/>
      <c r="R12" s="4"/>
      <c r="S12" s="4"/>
      <c r="T12" s="4"/>
      <c r="U12" s="4"/>
      <c r="V12" s="4"/>
      <c r="W12" s="4"/>
      <c r="X12" s="4"/>
      <c r="Y12" s="4"/>
      <c r="Z12" s="4"/>
    </row>
    <row r="13" spans="1:26" x14ac:dyDescent="0.35">
      <c r="A13" s="3">
        <v>2022</v>
      </c>
      <c r="B13" s="65">
        <v>83</v>
      </c>
      <c r="C13" s="65">
        <v>112</v>
      </c>
      <c r="D13" s="66">
        <f t="shared" ref="D13" si="3">(B13/C13)*100</f>
        <v>74.107142857142861</v>
      </c>
      <c r="E13" s="4"/>
      <c r="F13" s="4"/>
      <c r="G13" s="4"/>
      <c r="H13" s="4"/>
      <c r="I13" s="4"/>
      <c r="J13" s="4"/>
      <c r="K13" s="4"/>
      <c r="L13" s="4"/>
      <c r="M13" s="4"/>
      <c r="N13" s="4"/>
      <c r="O13" s="4"/>
      <c r="P13" s="4"/>
      <c r="Q13" s="4"/>
      <c r="R13" s="4"/>
      <c r="S13" s="4"/>
      <c r="T13" s="4"/>
      <c r="U13" s="4"/>
      <c r="V13" s="4"/>
      <c r="W13" s="4"/>
      <c r="X13" s="4"/>
      <c r="Y13" s="4"/>
      <c r="Z13" s="4"/>
    </row>
    <row r="14" spans="1:26" x14ac:dyDescent="0.3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x14ac:dyDescent="0.35">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x14ac:dyDescent="0.35">
      <c r="A16" s="4" t="s">
        <v>179</v>
      </c>
      <c r="D16" s="58">
        <f>(SUM(C3:C13))/11</f>
        <v>96</v>
      </c>
      <c r="E16" s="4"/>
      <c r="F16" s="4"/>
      <c r="G16" s="4"/>
      <c r="H16" s="4"/>
      <c r="I16" s="4"/>
      <c r="J16" s="4"/>
      <c r="K16" s="4"/>
      <c r="L16" s="4"/>
      <c r="M16" s="4"/>
      <c r="N16" s="4"/>
      <c r="O16" s="4"/>
      <c r="P16" s="4"/>
      <c r="Q16" s="4"/>
      <c r="R16" s="4"/>
      <c r="S16" s="4"/>
      <c r="T16" s="4"/>
      <c r="U16" s="4"/>
      <c r="V16" s="4"/>
      <c r="W16" s="4"/>
      <c r="X16" s="4"/>
      <c r="Y16" s="4"/>
      <c r="Z16" s="4"/>
    </row>
    <row r="17" spans="1:26" x14ac:dyDescent="0.3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35">
      <c r="A18" s="4" t="s">
        <v>177</v>
      </c>
      <c r="B18" s="4"/>
      <c r="C18" s="4"/>
      <c r="D18" s="34">
        <f>(SUM(D4:D11))/8</f>
        <v>74.408599138266055</v>
      </c>
      <c r="E18" s="4"/>
      <c r="F18" s="4"/>
      <c r="G18" s="4"/>
      <c r="H18" s="4"/>
      <c r="I18" s="4"/>
      <c r="J18" s="4"/>
      <c r="K18" s="4"/>
      <c r="L18" s="4"/>
      <c r="M18" s="4"/>
      <c r="N18" s="4"/>
      <c r="O18" s="4"/>
      <c r="P18" s="4"/>
      <c r="Q18" s="4"/>
      <c r="R18" s="4"/>
      <c r="S18" s="4"/>
      <c r="T18" s="4"/>
      <c r="U18" s="4"/>
      <c r="V18" s="4"/>
      <c r="W18" s="4"/>
      <c r="X18" s="4"/>
      <c r="Y18" s="4"/>
      <c r="Z18" s="4"/>
    </row>
    <row r="19" spans="1:26" x14ac:dyDescent="0.3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3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3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x14ac:dyDescent="0.3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3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x14ac:dyDescent="0.3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x14ac:dyDescent="0.3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x14ac:dyDescent="0.3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x14ac:dyDescent="0.3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x14ac:dyDescent="0.3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x14ac:dyDescent="0.3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3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x14ac:dyDescent="0.3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x14ac:dyDescent="0.3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3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3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3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3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3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3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x14ac:dyDescent="0.3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x14ac:dyDescent="0.3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3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3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x14ac:dyDescent="0.3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x14ac:dyDescent="0.35">
      <c r="A44" s="4"/>
      <c r="B44" s="4"/>
      <c r="C44" s="4"/>
      <c r="D44" s="4"/>
      <c r="E44" s="4"/>
      <c r="F44" s="4"/>
      <c r="G44" s="4"/>
      <c r="H44" s="4"/>
      <c r="I44" s="4"/>
      <c r="J44" s="4"/>
      <c r="K44" s="4"/>
      <c r="L44" s="4"/>
      <c r="M44" s="4"/>
      <c r="N44" s="4"/>
      <c r="O44" s="4"/>
      <c r="P44" s="4"/>
      <c r="Q44" s="4"/>
      <c r="R44" s="4"/>
      <c r="S44" s="4"/>
      <c r="T44" s="4"/>
      <c r="U44" s="4"/>
      <c r="V44" s="4"/>
      <c r="W44" s="4"/>
      <c r="X44" s="4"/>
      <c r="Y44" s="4"/>
      <c r="Z44" s="4"/>
    </row>
  </sheetData>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m m j + U N 2 K f e G o A A A A + A A A A B I A H A B D b 2 5 m a W c v U G F j a 2 F n Z S 5 4 b W w g o h g A K K A U A A A A A A A A A A A A A A A A A A A A A A A A A A A A h Y / R C o I w G I V f R X b v p i t h y O + 8 q L s S g i C 6 H X P p S G e 4 2 X y 3 L n q k X i G h r O 6 6 P I f v w H c e t z v k Y 9 s E V 9 V b 3 Z k M x T h C g T K y K 7 W p M j S 4 U 8 h Q z m E n 5 F l U K p h g Y 9 P R 6 g z V z l 1 S Q r z 3 2 C 9 w 1 1 e E R l F M j s V 2 L 2 v V i l A b 6 4 S R C n 1 W 5 f 8 V 4 n B 4 y X C K G c U J S x i m y x j I X E O h z R e h k z G O g P y U s B o a N / S K l y J c b 4 D M E c j 7 B X 8 C U E s D B B Q A A g A I A J p o / 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a P 5 Q K I p H u A 4 A A A A R A A A A E w A c A E Z v c m 1 1 b G F z L 1 N l Y 3 R p b 2 4 x L m 0 g o h g A K K A U A A A A A A A A A A A A A A A A A A A A A A A A A A A A K 0 5 N L s n M z 1 M I h t C G 1 g B Q S w E C L Q A U A A I A C A C a a P 5 Q 3 Y p 9 4 a g A A A D 4 A A A A E g A A A A A A A A A A A A A A A A A A A A A A Q 2 9 u Z m l n L 1 B h Y 2 t h Z 2 U u e G 1 s U E s B A i 0 A F A A C A A g A m m j + U A / K 6 a u k A A A A 6 Q A A A B M A A A A A A A A A A A A A A A A A 9 A A A A F t D b 2 5 0 Z W 5 0 X 1 R 5 c G V z X S 5 4 b W x Q S w E C L Q A U A A I A C A C a a P 5 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C m i Z d R n G E y c U V z g z z u z 1 A A A A A A C A A A A A A A Q Z g A A A A E A A C A A A A C w r s D 7 S 7 s p L D 0 9 e c / 3 S T E j T 4 W A X 0 v n O l U y u d I C B g H o n w A A A A A O g A A A A A I A A C A A A A B 9 j B x Q / V d d Z / S I P 1 + m + i D H g 6 d i Y u 0 5 v F Y I K 0 h k 2 F M Y / F A A A A B K / q Y x 9 U / W H l e A J W M P x 3 t e Y 9 D n U + M A 2 e z B F n a I J O 0 9 4 m u g m F i h e R i I p w S G m S + c 2 m b Z q q e o G i 9 W I b i M u + 2 1 M k N I m R v e 1 C 1 / 7 4 2 g X F h N S X B i / 0 A A A A D v g F 2 O s R P y t y v R P L + j 2 w s b W o r c s 9 3 i E O 4 i a t f g X b G i 3 R F 6 3 J 4 f s U f T n y p E 8 I c g 0 i p X b 9 g A E T c H l Z D F I l r I m i C 2 < / D a t a M a s h u p > 
</file>

<file path=customXml/itemProps1.xml><?xml version="1.0" encoding="utf-8"?>
<ds:datastoreItem xmlns:ds="http://schemas.openxmlformats.org/officeDocument/2006/customXml" ds:itemID="{53E5007F-3A00-43A4-9106-BC6AC5632D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Pressemeddelelse</vt:lpstr>
      <vt:lpstr>Analyse 2022</vt:lpstr>
      <vt:lpstr>Registrede drukneulykker i 2022</vt:lpstr>
      <vt:lpstr>Udviklingen 2012-2022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Bech</dc:creator>
  <cp:lastModifiedBy>Erik Bech</cp:lastModifiedBy>
  <cp:lastPrinted>2018-02-28T14:23:00Z</cp:lastPrinted>
  <dcterms:created xsi:type="dcterms:W3CDTF">2018-02-19T15:48:02Z</dcterms:created>
  <dcterms:modified xsi:type="dcterms:W3CDTF">2023-06-30T15:56:39Z</dcterms:modified>
</cp:coreProperties>
</file>