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erikb\Desktop\"/>
    </mc:Choice>
  </mc:AlternateContent>
  <xr:revisionPtr revIDLastSave="0" documentId="13_ncr:1_{9572A089-7941-4534-8EBA-326E9E44F956}" xr6:coauthVersionLast="47" xr6:coauthVersionMax="47" xr10:uidLastSave="{00000000-0000-0000-0000-000000000000}"/>
  <bookViews>
    <workbookView xWindow="-108" yWindow="-108" windowWidth="23256" windowHeight="12576" xr2:uid="{00000000-000D-0000-FFFF-FFFF00000000}"/>
  </bookViews>
  <sheets>
    <sheet name="Pressemeddelelse" sheetId="10" r:id="rId1"/>
    <sheet name="Analyse 2021" sheetId="9" r:id="rId2"/>
    <sheet name="Registrede drukneulykker i 2021" sheetId="7" r:id="rId3"/>
    <sheet name="Udviklingen 2012-2021"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2" i="7" l="1"/>
  <c r="R2" i="7"/>
  <c r="Q2" i="7"/>
  <c r="P2" i="7"/>
  <c r="BG2" i="7"/>
  <c r="BF2" i="7"/>
  <c r="BC2" i="7"/>
  <c r="BD2" i="7"/>
  <c r="BE2" i="7"/>
  <c r="BB2" i="7"/>
  <c r="D16" i="3"/>
  <c r="D12" i="3"/>
  <c r="F205" i="9"/>
  <c r="AX2" i="7" l="1"/>
  <c r="C171" i="9" s="1"/>
  <c r="AY2" i="7"/>
  <c r="C172" i="9" s="1"/>
  <c r="AZ2" i="7"/>
  <c r="C173" i="9" s="1"/>
  <c r="AT2" i="7"/>
  <c r="C151" i="9" s="1"/>
  <c r="AU2" i="7"/>
  <c r="C152" i="9" s="1"/>
  <c r="AV2" i="7"/>
  <c r="C153" i="9" s="1"/>
  <c r="C174" i="9" l="1"/>
  <c r="D172" i="9" s="1"/>
  <c r="C154" i="9"/>
  <c r="AP2" i="7"/>
  <c r="C132" i="9" s="1"/>
  <c r="AO2" i="7"/>
  <c r="AQ2" i="7"/>
  <c r="C133" i="9" s="1"/>
  <c r="AR2" i="7"/>
  <c r="C134" i="9" s="1"/>
  <c r="D171" i="9" l="1"/>
  <c r="D173" i="9"/>
  <c r="D153" i="9"/>
  <c r="D151" i="9"/>
  <c r="D152" i="9"/>
  <c r="C135" i="9"/>
  <c r="D133" i="9" s="1"/>
  <c r="D134" i="9" l="1"/>
  <c r="D132" i="9"/>
  <c r="L2" i="7"/>
  <c r="C17" i="9" s="1"/>
  <c r="M2" i="7"/>
  <c r="C18" i="9" s="1"/>
  <c r="N2" i="7"/>
  <c r="C19" i="9" s="1"/>
  <c r="G2" i="7"/>
  <c r="C12" i="9" s="1"/>
  <c r="H2" i="7"/>
  <c r="C13" i="9" s="1"/>
  <c r="I2" i="7"/>
  <c r="C14" i="9" s="1"/>
  <c r="J2" i="7"/>
  <c r="C15" i="9" s="1"/>
  <c r="K2" i="7"/>
  <c r="C16" i="9" s="1"/>
  <c r="D2" i="7"/>
  <c r="C9" i="9" s="1"/>
  <c r="E2" i="7"/>
  <c r="C10" i="9" s="1"/>
  <c r="F2" i="7"/>
  <c r="C11" i="9" s="1"/>
  <c r="C2" i="7"/>
  <c r="C8" i="9" s="1"/>
  <c r="H19" i="9" l="1"/>
  <c r="F19" i="9"/>
  <c r="H16" i="9"/>
  <c r="H13" i="9"/>
  <c r="AN2" i="7" l="1"/>
  <c r="AI2" i="7"/>
  <c r="C113" i="9" s="1"/>
  <c r="AJ2" i="7"/>
  <c r="C114" i="9" s="1"/>
  <c r="AK2" i="7"/>
  <c r="C115" i="9" s="1"/>
  <c r="AL2" i="7"/>
  <c r="C116" i="9" s="1"/>
  <c r="AH2" i="7"/>
  <c r="C112" i="9" s="1"/>
  <c r="AB2" i="7"/>
  <c r="C74" i="9" s="1"/>
  <c r="AC2" i="7"/>
  <c r="C77" i="9" s="1"/>
  <c r="AD2" i="7"/>
  <c r="C76" i="9" s="1"/>
  <c r="AE2" i="7"/>
  <c r="C78" i="9" s="1"/>
  <c r="AF2" i="7"/>
  <c r="C79" i="9" s="1"/>
  <c r="AA2" i="7"/>
  <c r="C75" i="9" s="1"/>
  <c r="V2" i="7"/>
  <c r="C53" i="9" s="1"/>
  <c r="W2" i="7"/>
  <c r="C55" i="9" s="1"/>
  <c r="X2" i="7"/>
  <c r="C54" i="9" s="1"/>
  <c r="Y2" i="7"/>
  <c r="C56" i="9" s="1"/>
  <c r="U2" i="7"/>
  <c r="C52" i="9" s="1"/>
  <c r="C32" i="9"/>
  <c r="C33" i="9"/>
  <c r="C34" i="9"/>
  <c r="C31" i="9"/>
  <c r="C117" i="9" l="1"/>
  <c r="C118" i="9" s="1"/>
  <c r="C80" i="9"/>
  <c r="D79" i="9" s="1"/>
  <c r="C35" i="9"/>
  <c r="D32" i="9" s="1"/>
  <c r="C57" i="9"/>
  <c r="D113" i="9" l="1"/>
  <c r="D114" i="9"/>
  <c r="D77" i="9"/>
  <c r="D76" i="9"/>
  <c r="D78" i="9"/>
  <c r="D75" i="9"/>
  <c r="D117" i="9"/>
  <c r="D115" i="9"/>
  <c r="D116" i="9"/>
  <c r="D112" i="9"/>
  <c r="D74" i="9"/>
  <c r="D34" i="9"/>
  <c r="D31" i="9"/>
  <c r="D56" i="9"/>
  <c r="D53" i="9"/>
  <c r="D54" i="9"/>
  <c r="D55" i="9"/>
  <c r="D52" i="9"/>
  <c r="D33" i="9"/>
  <c r="D11" i="3"/>
  <c r="J2" i="9"/>
  <c r="I2" i="9"/>
  <c r="H2" i="9"/>
  <c r="E230" i="9" s="1"/>
  <c r="G2" i="9"/>
  <c r="C96" i="9" l="1"/>
  <c r="F2" i="9"/>
  <c r="D10" i="3" l="1"/>
  <c r="D9" i="3" l="1"/>
  <c r="D4" i="3" l="1"/>
  <c r="D5" i="3"/>
  <c r="D6" i="3"/>
  <c r="D7" i="3"/>
  <c r="D8" i="3"/>
  <c r="D3" i="3"/>
  <c r="H10" i="9"/>
  <c r="H20" i="9" s="1"/>
  <c r="F13" i="9"/>
  <c r="C20" i="9"/>
  <c r="D19" i="9" s="1"/>
  <c r="D14" i="3" l="1"/>
  <c r="F20" i="9"/>
  <c r="D13" i="9"/>
  <c r="C23" i="9"/>
  <c r="D18" i="9"/>
  <c r="D16" i="9"/>
  <c r="D12" i="9"/>
  <c r="C22" i="9"/>
  <c r="D9" i="9"/>
  <c r="D11" i="9"/>
  <c r="D8" i="9"/>
  <c r="D10" i="9"/>
  <c r="D17" i="9"/>
  <c r="D15" i="9"/>
  <c r="D14" i="9"/>
  <c r="C95" i="9"/>
  <c r="C97" i="9" s="1"/>
  <c r="E2" i="9"/>
  <c r="O1" i="9" s="1"/>
  <c r="BL1" i="7"/>
  <c r="AM2" i="7" s="1"/>
  <c r="D205" i="9" l="1"/>
  <c r="E228" i="9"/>
  <c r="D200" i="9"/>
  <c r="D201" i="9" s="1"/>
  <c r="D96" i="9"/>
  <c r="D95" i="9"/>
  <c r="C120" i="9"/>
  <c r="D195" i="9" s="1"/>
  <c r="D196" i="9" s="1"/>
  <c r="D19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Bech</author>
  </authors>
  <commentList>
    <comment ref="C122" authorId="0" shapeId="0" xr:uid="{3B445CA6-A5B9-41F4-976D-588AFA19A91B}">
      <text>
        <r>
          <rPr>
            <sz val="9"/>
            <color indexed="81"/>
            <rFont val="Tahoma"/>
            <family val="2"/>
          </rPr>
          <t xml:space="preserve">Den anvendte aldersfordeling er pga. det lille årlige talmateriale, en forenkling af den anbefalede kodning fra ILS Coding and Definitions Manual –Minimum Data Set on Fatal Drowning og World Health Organisation’s Standard age groups, der anbefaler følgende opdeling i alder:
0-4
5-9
10-14
15-19
20-24
25-29
30-34
35-39
40-44
45-49
50-54
55-59
60-64
65-69
70-74
75-79
80-84
85+
</t>
        </r>
      </text>
    </comment>
    <comment ref="B196" authorId="0" shapeId="0" xr:uid="{E011E20A-009E-4B57-9C29-C89B2DB9B878}">
      <text>
        <r>
          <rPr>
            <b/>
            <sz val="9"/>
            <color indexed="81"/>
            <rFont val="Tahoma"/>
            <family val="2"/>
          </rPr>
          <t xml:space="preserve">Værdien af leveår (VOLY, Value Of a Life Year), er sat til 1,3 mill. kr.
VOLY er den samme uanset alder.
Bemærk, at dette er beregnet ud fra værdien af et statistisk liv på 31 mill. kr., jf. De Økonomiske Råd, kapitel 1 i Økonomi og Miljø 2016.
https://dors.dk/files/media/rapporter/2016/M16/m16_kap_i.pdf 
</t>
        </r>
      </text>
    </comment>
  </commentList>
</comments>
</file>

<file path=xl/sharedStrings.xml><?xml version="1.0" encoding="utf-8"?>
<sst xmlns="http://schemas.openxmlformats.org/spreadsheetml/2006/main" count="2536" uniqueCount="2296">
  <si>
    <t>/ritzau/"</t>
  </si>
  <si>
    <t>De pårørende er underrettet.</t>
  </si>
  <si>
    <t>Mand</t>
  </si>
  <si>
    <t>Kvinde</t>
  </si>
  <si>
    <t>SIF</t>
  </si>
  <si>
    <r>
      <rPr>
        <sz val="11"/>
        <color theme="1"/>
        <rFont val="Arial"/>
        <family val="2"/>
      </rPr>
      <t>Δ</t>
    </r>
    <r>
      <rPr>
        <sz val="11"/>
        <color theme="1"/>
        <rFont val="Calibri"/>
        <family val="2"/>
        <scheme val="minor"/>
      </rPr>
      <t xml:space="preserve"> %</t>
    </r>
  </si>
  <si>
    <t xml:space="preserve"> </t>
  </si>
  <si>
    <t>/ritzau/</t>
  </si>
  <si>
    <t xml:space="preserve">    </t>
  </si>
  <si>
    <t>Heraf børn</t>
  </si>
  <si>
    <t>Yderligere i Grønland</t>
  </si>
  <si>
    <t>Yderligere Non-fatal</t>
  </si>
  <si>
    <t>Yderligere i udland</t>
  </si>
  <si>
    <t>Total i Danmark</t>
  </si>
  <si>
    <t>personer</t>
  </si>
  <si>
    <t>______________________________________________________________________________________________</t>
  </si>
  <si>
    <t>____________________________________________________________________________________________</t>
  </si>
  <si>
    <t>_____________________________________________________________________________________________</t>
  </si>
  <si>
    <t>_________________________________________________________________________________________</t>
  </si>
  <si>
    <t>Foto: Local Eyes</t>
  </si>
  <si>
    <t>___________________________________________________________________________________________</t>
  </si>
  <si>
    <t>__________________________________________________________________________________________</t>
  </si>
  <si>
    <t>_____________________________________________________________________________________</t>
  </si>
  <si>
    <t>______________________________________________________________________________________</t>
  </si>
  <si>
    <t>________________________________________________________________________________________</t>
  </si>
  <si>
    <t>RfSB</t>
  </si>
  <si>
    <t>Fald i vand fra land</t>
  </si>
  <si>
    <t>Fald i vand fra fartøj</t>
  </si>
  <si>
    <t>Allerede i vandet</t>
  </si>
  <si>
    <t>Ukendt type</t>
  </si>
  <si>
    <t>I bassin</t>
  </si>
  <si>
    <t>Åbent vand</t>
  </si>
  <si>
    <r>
      <rPr>
        <u/>
        <sz val="11"/>
        <color theme="1"/>
        <rFont val="Calibri"/>
        <family val="2"/>
        <scheme val="minor"/>
      </rPr>
      <t>På</t>
    </r>
    <r>
      <rPr>
        <sz val="11"/>
        <color theme="1"/>
        <rFont val="Calibri"/>
        <family val="2"/>
        <scheme val="minor"/>
      </rPr>
      <t xml:space="preserve"> kysten</t>
    </r>
  </si>
  <si>
    <t>I havn</t>
  </si>
  <si>
    <t>Sejlads</t>
  </si>
  <si>
    <t>Fiskeri</t>
  </si>
  <si>
    <t>Selv-mord</t>
  </si>
  <si>
    <t>Ukendt</t>
  </si>
  <si>
    <t>Ind-land</t>
  </si>
  <si>
    <t>Land trans-port</t>
  </si>
  <si>
    <t>Badning &amp; dykning</t>
  </si>
  <si>
    <t>19-30</t>
  </si>
  <si>
    <t>31-50</t>
  </si>
  <si>
    <t>51-70</t>
  </si>
  <si>
    <t>71-99</t>
  </si>
  <si>
    <t>Ukendt alder</t>
  </si>
  <si>
    <t>Gen. alder</t>
  </si>
  <si>
    <t>Månedsfordeling</t>
  </si>
  <si>
    <t>Druknedøde</t>
  </si>
  <si>
    <t>Halvår</t>
  </si>
  <si>
    <t>Kvartaler</t>
  </si>
  <si>
    <t>Januar</t>
  </si>
  <si>
    <t>Februar</t>
  </si>
  <si>
    <t>Marts</t>
  </si>
  <si>
    <t>1. kvartal</t>
  </si>
  <si>
    <t>April</t>
  </si>
  <si>
    <t>Maj</t>
  </si>
  <si>
    <t>Juni</t>
  </si>
  <si>
    <t>1. halvår</t>
  </si>
  <si>
    <t>2. kvartal</t>
  </si>
  <si>
    <t>Juli</t>
  </si>
  <si>
    <t>August</t>
  </si>
  <si>
    <t>September</t>
  </si>
  <si>
    <t>3. kvartal</t>
  </si>
  <si>
    <t>Oktober</t>
  </si>
  <si>
    <t>November</t>
  </si>
  <si>
    <t>December</t>
  </si>
  <si>
    <t>2. halvår</t>
  </si>
  <si>
    <t>4. kvartal</t>
  </si>
  <si>
    <t>Ulykkestype</t>
  </si>
  <si>
    <t>Sted</t>
  </si>
  <si>
    <t>Indland</t>
  </si>
  <si>
    <t>I svømmebassiner</t>
  </si>
  <si>
    <t>Aktivitet</t>
  </si>
  <si>
    <t>Landtransport</t>
  </si>
  <si>
    <t>Selvmord</t>
  </si>
  <si>
    <t>Kønsfordeling</t>
  </si>
  <si>
    <t>Mænd</t>
  </si>
  <si>
    <t>Kvinder</t>
  </si>
  <si>
    <t>Aldersfordeling</t>
  </si>
  <si>
    <t>0-18</t>
  </si>
  <si>
    <t>71-90</t>
  </si>
  <si>
    <t>år</t>
  </si>
  <si>
    <t>Gennemsnitsalder:</t>
  </si>
  <si>
    <t>Jan.</t>
  </si>
  <si>
    <t>Feb.</t>
  </si>
  <si>
    <t>Mar.</t>
  </si>
  <si>
    <t>Apr.</t>
  </si>
  <si>
    <t>Maj.</t>
  </si>
  <si>
    <t>Jun.</t>
  </si>
  <si>
    <t>Jul.</t>
  </si>
  <si>
    <t>Aug.</t>
  </si>
  <si>
    <t>Sep.</t>
  </si>
  <si>
    <t>Okt.</t>
  </si>
  <si>
    <t>Nov.</t>
  </si>
  <si>
    <t>Dec.</t>
  </si>
  <si>
    <t>Ulykker første halvår:</t>
  </si>
  <si>
    <t>7-års Δ % gennems.</t>
  </si>
  <si>
    <t>I dagslys eller mørke</t>
  </si>
  <si>
    <r>
      <rPr>
        <vertAlign val="superscript"/>
        <sz val="8"/>
        <color theme="1"/>
        <rFont val="Calibri"/>
        <family val="2"/>
        <scheme val="minor"/>
      </rPr>
      <t xml:space="preserve">1 </t>
    </r>
    <r>
      <rPr>
        <sz val="8"/>
        <color theme="1"/>
        <rFont val="Calibri"/>
        <family val="2"/>
        <scheme val="minor"/>
      </rPr>
      <t>Mere end 200 m fra land</t>
    </r>
  </si>
  <si>
    <r>
      <rPr>
        <vertAlign val="superscript"/>
        <sz val="8"/>
        <color theme="1"/>
        <rFont val="Calibri"/>
        <family val="2"/>
        <scheme val="minor"/>
      </rPr>
      <t>2</t>
    </r>
    <r>
      <rPr>
        <sz val="8"/>
        <color theme="1"/>
        <rFont val="Calibri"/>
        <family val="2"/>
        <scheme val="minor"/>
      </rPr>
      <t xml:space="preserve"> Mindre end 200 m fra land</t>
    </r>
  </si>
  <si>
    <t>Traffikulykker</t>
  </si>
  <si>
    <t>Forgiftninger</t>
  </si>
  <si>
    <t>I dagslys</t>
  </si>
  <si>
    <t>I mørke</t>
  </si>
  <si>
    <t>Tabte leveår</t>
  </si>
  <si>
    <t>Tabt samfundsøkonomi</t>
  </si>
  <si>
    <t>Fald</t>
  </si>
  <si>
    <t>Drukning</t>
  </si>
  <si>
    <t>Alene eller med andre</t>
  </si>
  <si>
    <t>Bevidnet</t>
  </si>
  <si>
    <t>Alene/ ubevidnet</t>
  </si>
  <si>
    <t>Ubevidnet eller alene</t>
  </si>
  <si>
    <t>Kolonne1</t>
  </si>
  <si>
    <t>Gennemsnitlig drukneulykke</t>
  </si>
  <si>
    <t>Påvirket</t>
  </si>
  <si>
    <t>Ikke-påvirket</t>
  </si>
  <si>
    <t>ID-nr.</t>
  </si>
  <si>
    <t>Note</t>
  </si>
  <si>
    <t>Påvirket eller upåvirket</t>
  </si>
  <si>
    <t>Upåvirket</t>
  </si>
  <si>
    <t>Ulykker andet halvår:</t>
  </si>
  <si>
    <t>Journalist</t>
  </si>
  <si>
    <t>Opdateres ...</t>
  </si>
  <si>
    <t>Eftersøgning og redning</t>
  </si>
  <si>
    <t>Hændelser i det nationale beredskab i det seneste døgn. Døgnrapporten opdateres på alle hverdage.</t>
  </si>
  <si>
    <t>Det oplyser vagtchefen ved Nordjyllands Politi.</t>
  </si>
  <si>
    <t>Foto: Presse-fotos.dk</t>
  </si>
  <si>
    <t>Mandens pårørende er underrettet.</t>
  </si>
  <si>
    <t>Det oplyser Nordsjællands Politi på Twitter.</t>
  </si>
  <si>
    <t>Mand reddet op af vandet</t>
  </si>
  <si>
    <t>Det skriver Fyns Politi på Twitter.</t>
  </si>
  <si>
    <t>____________________________________________________________________________________</t>
  </si>
  <si>
    <t>Pernille Keller Sand</t>
  </si>
  <si>
    <t>Af: /ritzau/</t>
  </si>
  <si>
    <t>BERIT HARTUNG</t>
  </si>
  <si>
    <t>Morten Engelschmidt</t>
  </si>
  <si>
    <t>Det skriver TV2 Nord.</t>
  </si>
  <si>
    <t>_________________________________________________________________________________</t>
  </si>
  <si>
    <t>_______________________________________________________________________________</t>
  </si>
  <si>
    <t>Kontakt redaktionen</t>
  </si>
  <si>
    <t>Det oplyser Midt- og Vestjyllands Politi på twitter.</t>
  </si>
  <si>
    <t>Af: Emmely Smith</t>
  </si>
  <si>
    <t>ODENSE</t>
  </si>
  <si>
    <r>
      <t>personer</t>
    </r>
    <r>
      <rPr>
        <b/>
        <vertAlign val="superscript"/>
        <sz val="14"/>
        <color theme="1"/>
        <rFont val="Calibri"/>
        <family val="2"/>
        <scheme val="minor"/>
      </rPr>
      <t>*</t>
    </r>
  </si>
  <si>
    <t>mio.kr.</t>
  </si>
  <si>
    <t>Badning &amp; dykning*</t>
  </si>
  <si>
    <t>Druknede pr. 100.000 i Danmark</t>
  </si>
  <si>
    <t>Druknede pr. 100.000 i Grønland</t>
  </si>
  <si>
    <t>Gennemsnit pr. 100.000</t>
  </si>
  <si>
    <r>
      <t>DØRS</t>
    </r>
    <r>
      <rPr>
        <b/>
        <vertAlign val="superscript"/>
        <sz val="11"/>
        <color theme="1"/>
        <rFont val="Calibri"/>
        <family val="2"/>
        <scheme val="minor"/>
      </rPr>
      <t>1</t>
    </r>
    <r>
      <rPr>
        <b/>
        <sz val="11"/>
        <color theme="1"/>
        <rFont val="Calibri"/>
        <family val="2"/>
        <scheme val="minor"/>
      </rPr>
      <t xml:space="preserve"> metode med betalingsvilje (WTP)</t>
    </r>
  </si>
  <si>
    <t>mio. kr.</t>
  </si>
  <si>
    <r>
      <t>DØRS</t>
    </r>
    <r>
      <rPr>
        <b/>
        <vertAlign val="superscript"/>
        <sz val="11"/>
        <color theme="1"/>
        <rFont val="Calibri"/>
        <family val="2"/>
        <scheme val="minor"/>
      </rPr>
      <t>1</t>
    </r>
    <r>
      <rPr>
        <b/>
        <sz val="11"/>
        <color theme="1"/>
        <rFont val="Calibri"/>
        <family val="2"/>
        <scheme val="minor"/>
      </rPr>
      <t xml:space="preserve"> metode med fast pris på et gennemsnitsmenneskeliv (VSL) på 31 mill. kr.</t>
    </r>
  </si>
  <si>
    <t>mio. kr. ved 93 druknedøde</t>
  </si>
  <si>
    <t>DTU, Transportøkonomiske Enhedspriser 2020</t>
  </si>
  <si>
    <r>
      <rPr>
        <u/>
        <vertAlign val="superscript"/>
        <sz val="8"/>
        <color theme="10"/>
        <rFont val="Calibri"/>
        <family val="2"/>
        <scheme val="minor"/>
      </rPr>
      <t>1</t>
    </r>
    <r>
      <rPr>
        <u/>
        <sz val="8"/>
        <color theme="10"/>
        <rFont val="Calibri"/>
        <family val="2"/>
        <scheme val="minor"/>
      </rPr>
      <t xml:space="preserve">DØRS, De Økonomiske Råd Sekretariat </t>
    </r>
  </si>
  <si>
    <r>
      <t>I forhold til andre dødsulykkestyper</t>
    </r>
    <r>
      <rPr>
        <b/>
        <vertAlign val="superscript"/>
        <sz val="12"/>
        <color theme="1"/>
        <rFont val="Calibri"/>
        <family val="2"/>
        <scheme val="minor"/>
      </rPr>
      <t>2</t>
    </r>
  </si>
  <si>
    <r>
      <rPr>
        <u/>
        <vertAlign val="superscript"/>
        <sz val="8"/>
        <color theme="10"/>
        <rFont val="Calibri"/>
        <family val="2"/>
        <scheme val="minor"/>
      </rPr>
      <t>2</t>
    </r>
    <r>
      <rPr>
        <u/>
        <sz val="8"/>
        <color theme="10"/>
        <rFont val="Calibri"/>
        <family val="2"/>
        <scheme val="minor"/>
      </rPr>
      <t xml:space="preserve">Dødsårsagregisteret 2018, Sundhedsdatastyrelsen. </t>
    </r>
  </si>
  <si>
    <r>
      <t>Druknede pr. 100.000 i Europa</t>
    </r>
    <r>
      <rPr>
        <vertAlign val="superscript"/>
        <sz val="11"/>
        <color theme="1"/>
        <rFont val="Calibri"/>
        <family val="2"/>
        <scheme val="minor"/>
      </rPr>
      <t>3</t>
    </r>
  </si>
  <si>
    <r>
      <rPr>
        <u/>
        <vertAlign val="superscript"/>
        <sz val="8"/>
        <color theme="10"/>
        <rFont val="Calibri"/>
        <family val="2"/>
        <scheme val="minor"/>
      </rPr>
      <t>3</t>
    </r>
    <r>
      <rPr>
        <u/>
        <sz val="8"/>
        <color theme="10"/>
        <rFont val="Calibri"/>
        <family val="2"/>
        <scheme val="minor"/>
      </rPr>
      <t>WHO 2018 (standardised death rate)</t>
    </r>
  </si>
  <si>
    <t>9.90172622360033,57.0579914478161,"1/1-21, mand 42, Aalborg","Fredag d. 1. jan. 2021 - kl. 12:53</t>
  </si>
  <si>
    <t>Mand død efter drukneulykke</t>
  </si>
  <si>
    <t>Mand blev forsøgt genoplivet efter at være blevet reddet op af havnen i Aalborg</t>
  </si>
  <si>
    <t>Video: Byrd</t>
  </si>
  <si>
    <t>Af: Jakob Hansen</t>
  </si>
  <si>
    <t>En mand har nytårsdag mistet livet efter at være faldet i havnen i Aalborg.</t>
  </si>
  <si>
    <t>Det oplyser Nordjyllands Politi.</t>
  </si>
  <si>
    <t>- Vi fik en anmeldelse klokken 12.01 om en livløs person i vandet ved Vestre Bådehavn i Aalborg, fortæller vagtchef Mads Hessellund til Ekstra Bladet.</t>
  </si>
  <si>
    <t>Manden var livløs, da han blev reddet op af vandet, men han blev i første omgang bragt til Aalborg Sygehus, hvor man ville forsøge at genoplive ham.</t>
  </si>
  <si>
    <t>Her er manden dog siden blevet erklæret død, skriver Nordjyske.</t>
  </si>
  <si>
    <t>Foto: René Schütze</t>
  </si>
  <si>
    <t>Vagtchefen fortæller til Ekstra Bladet, at der ikke er noget, der tyder på, at manden er udsat for en forbrydelse.</t>
  </si>
  <si>
    <t>- Vi arbejder ud fra, at der er sket et uheld, så han er røget i vandet, siger Mads Hessellund.</t>
  </si>
  <si>
    <t>Livløs 42-årig mand fundet ved lystbådehavn i Aalborg</t>
  </si>
  <si>
    <t>Fredag ved middagstid blev en mand fundet livløs i vandet ved sejlklubben Limfjorden. Han blev efterfølgende forsøgt genoplivet, men han er nu afgået ved døden.</t>
  </si>
  <si>
    <t>01. jan 2021, kl. 13:00</t>
  </si>
  <si>
    <t>Pia Kjelgaard Beltoft</t>
  </si>
  <si>
    <t>Nordjyllands Politi er netop nu til stede ved lystbådehavnen på Bådhavnsvej - i nærheden af sejlklubben Limfjorden og restaurant Vestre Baadelaug.</t>
  </si>
  <si>
    <t>Her blev der fredag middag klokken 12.01 fundet en livløs 42-årig mand fra Aalborg i Limfjorden.</t>
  </si>
  <si>
    <t>Nordjyllands Politi ved ikke hvor længe, manden har ligget i vandet. Men han blev kørt med ambulance direkte til hospitalet i et forsøg på at genoplive ham.</t>
  </si>
  <si>
    <t>Desværre lykkedes det ikke - manden er afgået ved døden. Det oplyser Nordjyllands Politi  på Twitter.</t>
  </si>
  <si>
    <t>Ifølge TV2 Nords udsendte på stedet arbejder Nordjyllands Politi med en teori om, at manden kan have slået hovedet, hvorefter han er faldet i vandet.</t>
  </si>
  <si>
    <t>- Vi har først lige modtaget anmeldelsen for kort tid siden, så vi ved ikke så meget endnu. Men vi har vores folk på stedet, siger han.</t>
  </si>
  <si>
    <t>Fredag eftermiddag overtog Poul Fastergaard som vagtchef. Han oplyser, at der på mandag vil være ligsyn, hvor man formentlig med sikkerhed vil kunne fastslå dødsårsagen.</t>
  </si>
  <si>
    <t>Intet ved hændelsen tyder dog på en forbrydelse, lyder det fra vagtchefen.</t>
  </si>
  <si>
    <t>Politiet har underrettet den afdøde mands pårørende."</t>
  </si>
  <si>
    <t>12.6564687500164,55.6341845614731,"14/1-21, mand 60, Kastrup Havn","Torsdag d. 14. jan. 2021 - kl. 17:04</t>
  </si>
  <si>
    <t>Mand fundet i vandet efter redningsaktion</t>
  </si>
  <si>
    <t>Dykkere og droner er sat ind i forbindelse med en mulig drukneulykke i Øresund</t>
  </si>
  <si>
    <t>En større redningsaktion har udspillet sig torsdag sen eftermiddag i forbindelse med en mulig drukneulykke ved Kastrup Digevej i Tårnby, som ligger ud til Øresund.</t>
  </si>
  <si>
    <t>Klokken 17.12 er meldingen, at den efterlyste netop er blevet fundet i vandet. Det fortæller vagtchef ved Københavns Politi Henrik Brix til Ekstra Bladet.</t>
  </si>
  <si>
    <t>- Jeg kender ikke hans tilstand endnu, siger han.</t>
  </si>
  <si>
    <t>Ifølge vagtchefen er der tale om en 60-årig mand, som omkring klokken 10.30 torsdag kørte ned til havnen på sin handicapknallert.</t>
  </si>
  <si>
    <t>- Klokken 16.30 får vi så en anmeldelse om, at der holder en handicapknallert uden mand, fortæller Henrik Brix.</t>
  </si>
  <si>
    <t>Ifølge vagtchefen har politiet endnu ikke kontakt med mandens pårørende.</t>
  </si>
  <si>
    <t>Hovedstadens Beredskab assisterer Tårnby Brandvæsen med aktionen. Det oplyser de på Twitter.</t>
  </si>
  <si>
    <t>Hovedstadens Beredskab assisterer i øjeblikket Tårnby Brandvæsen med redningsdykker og drone ifm med drukneulykke,' skriver de."</t>
  </si>
  <si>
    <t>10.379884459248,55.4085581828556,"Non-fatal, 20/1-21, kvinde 34, Odense Havn","Druknedrama på havnen: Kvinde gled og forsvandt i det mørke, iskolde vand</t>
  </si>
  <si>
    <t>Et druknedrama udspillede sig onsdag aften i Odense Havn.</t>
  </si>
  <si>
    <t>En 34-årig kvinde faldt i havnen fra Finlandskaj på Odense Havn. Heldigvis blev det opdaget af borgere, som slog alarm klokken 22.13..</t>
  </si>
  <si>
    <t>Hun går sig en aftentur, glider på det våde træ og falder i. Der er nogle omkringboende, der bemærker det og løber ned med en redningskrans, Brandvæsnet er hurtigt fremme og får reddet hende op. Efter hvad vi har hørt, har hun det efter omstændighederne godt,"" fortæller vagtchef ved Fyns Politite Henrik Strauss til Fyens.dk."</t>
  </si>
  <si>
    <t>10.6212916642527,57.686739353453,"21/1-21, person, Skagen","Mand over bord</t>
  </si>
  <si>
    <t>21. januar 2021 - kl. 23:28 - af Michael Egelund (WebRedaktør)</t>
  </si>
  <si>
    <t>I formiddags indgik et opkald om, at et af skibene, der ligger for anker i Ålbæk bugt, savner et besætningsmedlem.  To redningsbåde fra Skagen Redningsstation, en redningsbåd fra Østerby, en redningsbåd fra Sæby,  2 redningshelikoptere, en båd fra Danpilot, et skib fra søværnet, miljøskib, en bugserbåd og et cruiseskib, samt alle andre skibe i farvandet, skulle holde skærpet udkig.</t>
  </si>
  <si>
    <t>Efter noget tid ankommer et af søværnets patruljefartøjer og overtager ansvaret for eftersøgningen.</t>
  </si>
  <si>
    <t xml:space="preserve">Rednings biler fra Skagen og Sæby afsøgte strandene ved Skagen. De eftersøgte i formation fra reden i strømretningen mod nordøst. Der var varslet vind af stormstyrke, og nord for Grenen rejste søen sig til tider 5-10 meter. </t>
  </si>
  <si>
    <t>Desværre blev personen ikke fundet  og klokken 17.00 indstilles eftersøgning."</t>
  </si>
  <si>
    <t>10.5275685460516,55.3308433834054,"4/2-21, mand 45, Langager Sø","Mand i kritisk tilstand: Ville redde sin hund og gik gennem isen</t>
  </si>
  <si>
    <t>En 45-årig mand gik torsdag gennem isen ved Davinde Sø. Han er i kritisk tilstand, og er blevet kørt på OUH. Foto: Local Eyes</t>
  </si>
  <si>
    <t>Manden er i kritisk tilstand, og er blevet kørt på OUH. De pårørende er blevet underrettet, fortæller vagtchefen ved Fyns Politi.</t>
  </si>
  <si>
    <t>04 feb. 2021 kl. 12:06</t>
  </si>
  <si>
    <t>Opdateret 04 feb. 2021 kl. 13:03</t>
  </si>
  <si>
    <t>Kaspar Hvid kahvi@jfmedier.dk</t>
  </si>
  <si>
    <t>Odense: En livløs mand blev torsdag reddet op af Davinde Sø efter, at han var gået gennem isen.</t>
  </si>
  <si>
    <t>- Der blev givet hjerte-lungeredning, men manden har været livløs i cirka fem minutter. Manden blev genoplivet, og er kørt på OUH i kritisk tilstand, siger vagtchefen.</t>
  </si>
  <si>
    <t>Manden havde ifølge Fyns Politi forsøgt at redde sin hund ind fra den frosne sø, da isen bristede under ham.</t>
  </si>
  <si>
    <t>Ifølge vagtchefen var der flere vidner, som så manden gå gennem isen og derefter forsøgte at hjælpe ham op.</t>
  </si>
  <si>
    <t>- Manden var i vandet i cirka et kvarter, hvor han havde hovedet over vandet og forsøgte at komme op, og dem der så det ske forsøgte at hjælpe ham op.</t>
  </si>
  <si>
    <t>Den 45-årige er fra Langeskov-området, og de pårørende er blevet underrettet, fortæller vagtchefen.</t>
  </si>
  <si>
    <t>Torsdag d. 4. feb. 2021 - kl. 12:35</t>
  </si>
  <si>
    <t>Hundelufter falder igennem isen: - Uden ilt i fem minutter</t>
  </si>
  <si>
    <t>En mand er i kritisk tilstand efter at være faldet igennem isen på en sø i et forsøg på at redde sin hund</t>
  </si>
  <si>
    <t>Af: Anders Olsen</t>
  </si>
  <si>
    <t>En 45-årig mand er i kritisk tilstand efter en alvorlig drukneulykke.</t>
  </si>
  <si>
    <t>Det oplyser Fyns Politi til Ekstra Bladet.</t>
  </si>
  <si>
    <t>Manden gik tur med sin hund ved Langager Sø tæt på Langagervej på Fyn, da hunden pludselig løb ud på isen.</t>
  </si>
  <si>
    <t>- Vi tror, at manden forsøgte at kalde hunden ind, men da den faldt igennem isen, gik han ud for at redde den, siger politiets vagtchef, Peter Vestergaard, til Ekstra Bladet.</t>
  </si>
  <si>
    <t>Flere øjenvidner så manden gå ud på isen. De forsøgte at hjælpe ham ind, men det lykkedes ikke i første omgang, da manden også faldt igennem isen.</t>
  </si>
  <si>
    <t>- Han har været uden ilt i fem minutter, før brandvæsenets dykkere fik ham op og fik liv i ham igen ved hjælp af hjertemassage, siger vagtchefen.</t>
  </si>
  <si>
    <t>Søen ligger ved en grusgrav, og derfor er der meget dybt, selvom den forulykkede ikke gik langt ud på isen.</t>
  </si>
  <si>
    <t>Den 45-årige er nu bragt til Odense Universitetshospital i kritisk tilstand.</t>
  </si>
  <si>
    <t>Politiet fik meldingen om drukneulykken klokken 10.50."</t>
  </si>
  <si>
    <t>10.6181259998393,56.2266112639724,"9/2-21, mand 61, Ebeltoft","61-årig savnet mand fundet druknet efter stor eftersøgning</t>
  </si>
  <si>
    <t>Østjyllands Politi fik tirsdag en anmeldelse fra bekymrede pårørende, der ikke kunne komme i kontakt med en 61-årig mand. Siden blev hans bil fundet ved Natomolen i Ebeltoft. Foto: Jens Thaysen</t>
  </si>
  <si>
    <t>Efter massive eftersøgninger tirsdag aften, nat og igen onsdag formiddag er en 61-årig mand fundet druknet i vandet ved Ebeltoft.</t>
  </si>
  <si>
    <t>10 feb. 2021 kl. 11:44</t>
  </si>
  <si>
    <t>Tania Clausager Pedersen tancl@jfmedier.dk og Jens Christian Thaysen jeth@stiften.dk</t>
  </si>
  <si>
    <t>EBELTOFT: Opdateret kl. 12.14</t>
  </si>
  <si>
    <t>Onsdag klokken cirka 12.10 oplyser Østjyllands Politi, at den 61-årig er fundet druknet:</t>
  </si>
  <si>
    <t>- Den eftersøgte 61-årige er fundet druknet i Ebeltoft. De pårørende er underrettet, og der er intet mistænkeligt i dødsfaldet. Østjyllands Politi har ikke yderligere oplysninger, oplyser politiet på twitter.</t>
  </si>
  <si>
    <t>Tirsdag eftermiddag og aften kunne borgerne i Ebeltoft se en helikopter hænge i luften over vandet ved Natomolen i Ebeltoft for at lede efter en 61-årig mand.</t>
  </si>
  <si>
    <t>Onsdag morgen og formiddag fortsatte den intense søgning på en solrig og smuk - men bidende kold dag.</t>
  </si>
  <si>
    <t>Udover fire patruljebiler og en indsatsleder fra Østjyllands Politi, ankom også både sejlende til stedet fra Beredskab og Sikkerhed Ebeltoft med dykkere. En drone søgte på begge sider af molen, politiets hunde søgte spor, og en håndfuld pårørende var mødt op for at hjælpe med at lede langs kysten.</t>
  </si>
  <si>
    <t>Den 61-åriges bil blev tirsdag fundet efterladt ved begyndelsen af Natomolen, og derfor har eftersøgningen koncentreret sig om vand og kyst i det område. Men også skoven bag området er tjekket med hunde.</t>
  </si>
  <si>
    <t>Beredskab og Sikkerhed Ebeltoft hjalp til i eftersøgningen med både og dykkere. Foto: Jens Thaysen</t>
  </si>
  <si>
    <t>Indsatslederen på stedet, Chano Sakskjær, siger, at eftersøgningen foregik både til lands, til vands og i luften.</t>
  </si>
  <si>
    <t>- Vi søger andre steder end Natomolen. Der deltager også privatpersoner i eftersøgningen til lands samt hunde, siger han.</t>
  </si>
  <si>
    <t>Natomolen ligger for enden af en sidevej til Kystvejen i Ebeltoft, godt 700 meter efter Molskroen ind mod byen.</t>
  </si>
  <si>
    <t>Østjyllands Politi har afspærret for adgang til selve molen, der tidligere blev benyttet, når man modtog benzin til Natos brandstoflager.</t>
  </si>
  <si>
    <t>Nedtrykt sindstilstand</t>
  </si>
  <si>
    <t>Østjyllands Politi modtog tirsdag aften klokken 20.10 en anmeldelse om, at en 61-årig mand havde været væk siden klokken 13.42.</t>
  </si>
  <si>
    <t>Den 61-årige savnede mand var ifølge Østjyllands Politi i nedtrykt sindstilstand. Foto: Jens Thaysen</t>
  </si>
  <si>
    <t>Den 61-årige var i nedtrykt sindstilstand, ingen kunne få kontakt til ham, og familien var bekymret for ham.</t>
  </si>
  <si>
    <t>- Politiet har ingen grund til at tro, at den 61-årige mand er blevet udsat for noget kriminelt, lyder det fra Østjyllands Politi.</t>
  </si>
  <si>
    <t>Det var en bidende kold onsdag morgen, men trods det var dykkere klar til at hoppe i vandet og lede efter den 61-årige. Foto: Jens Thaysen</t>
  </si>
  <si>
    <t>Den 61-åriges bil blev senere fundet efterladt på Kystvejen i Ebeltoft, og politiet søgte tirsdag aften og natten igennem i området med både hunde, både og helikopter.</t>
  </si>
  <si>
    <t>Eftersøgningen blev genoptaget onsdag morgen, hvor der blandt andet blev søgt ved Helgenæs.</t>
  </si>
  <si>
    <t>To forsvundne på en uge</t>
  </si>
  <si>
    <t>Eftersøgningen efter den 61-årige mand ved Ebeltoft var den anden på blot en uge. I øjeblikket leder Østjyllands Politi også efter en 57-årig kvinde fra Åbyhøj, der ikke er set siden torsdag aften, hvor hun cyklede hjem efter et besøg hos kæresten.</t>
  </si>
  <si>
    <t>Heller ikke i den sag har politiet formodning om, at der skulle være sket en forbrydelse, men trods intense eftersøgninger med droner, hunde og hjælp fra Missing People er der dukket spor op efter den 57-årige kvinde.</t>
  </si>
  <si>
    <t>Onsdag morgen blev en drone sendt i luften ved Natomolen i Ebeltoft for at afsøge området på begge sider af molen. Foto: Jens Thaysen</t>
  </si>
  <si>
    <t>Politi med hunde søgte både på molen og kystområdet omkring den samt i en skov tæt på området. Foto: Jens Thaysen"</t>
  </si>
  <si>
    <t>11.7204038008035,56.3771083025134,"17/2-21, mand, Trelleborg Havn, Sverige","Havarikommisionen undersøger Margrethe Fighter</t>
  </si>
  <si>
    <t>04/03/20210</t>
  </si>
  <si>
    <t>Den danske havarikommision kommer til at stå for undersøgelsesarbejdet oven på kæntringen af det danske uddybningsfartøj Margrethe Fighter i havnen i svenske Trelleborg, der har kostet én sømand livet. Det skriver Søfart.</t>
  </si>
  <si>
    <t>Skibet, der sank den 17. februar, blev i sidste uge forsøg bjærget uden held, mens det til gengæld lykkedes det at finde liget af den omkomne sømand, og hele vejen igennem har den danske havarikommission været med på sidelinjen for at hjælpe de svenske myndigheder i udredningsforløbet af den alvorlige ulykken.</t>
  </si>
  <si>
    <t>–  Det skyldes, at ’Margrethe Fighter’ er et dansk registreret skib, men vi samarbejder tæt med vores svenske kolleger, blandt andet i forhold til at komme ind og ud af Sverige under coronanedlukningen, forklarer Øssur Jarleivson Hilduberg, der er undersøgelseschef for Den Maritime Havarikommission.</t>
  </si>
  <si>
    <t>Ulykkesrapporten forventes klar inden for et halvt år.</t>
  </si>
  <si>
    <t>________________________________________________________________________________</t>
  </si>
  <si>
    <t>Dansker savnes fortsat efter forlis</t>
  </si>
  <si>
    <t>Det nu kæntrede uddybningsfartøj Margrethe Fighter ses her i Trelleborg Havn, hvor det nu ligger med bunden i vejret. Foto: Peter Madsen Rederi.</t>
  </si>
  <si>
    <t>Torsdag 18. februar 2021 kl: 08:00</t>
  </si>
  <si>
    <t>To besætningsmedlemmer blev reddet op af det iskolde vand i Trelleborg havn efter at uddybningsfartøjet Margrethe Fighter kæntrede onsdag kl. 13.30. Men det er endnu ikke lykkedes dykkere at finde det tredje besætningsmedlem fra skibet, der ligger med bunden i vejret i havnebassinet.</t>
  </si>
  <si>
    <t>Dykkerarbejdet blev besværliggjort af isdannelser i havnen og redningstjenesten i Trelleborg meddelte ifølge SVT, at eftersøgningen blev afsluttet kl. 15.30 onsdag.</t>
  </si>
  <si>
    <t>Alarmen gik kl. 13.40 i går eftermiddags, hvor flere mindre skibe, bl.a. redningsbåde fra Stena Line, hjalp med eftersøgningen.</t>
  </si>
  <si>
    <t>Efter afslutningen af eftersøgningen meddelte redningsleder Martin Von Gertten, at â€œen person fortsat er savnet”.</t>
  </si>
  <si>
    <t>Margrete Fighter var i gang med et uddybningsarbejde, da ulykken skete. Der er fortsat ingen oplysninger om, hvad der kan være årsag til ulykken.</t>
  </si>
  <si>
    <t>”De to reddede besætningsmedlemmer var stærkt underafkølede, men ved bevidsthed, da de blev samlet op af et redningsskib”, sagde Jörgen Nilsson, CEO i Trelleborgs Hamn AB, til Maritime Danmark onsdag eftermiddag.</t>
  </si>
  <si>
    <t>Skibet, der sejler under dansk flag, er ejet af Peter Madsen Rederi i Skanderborg, hvor direktør John H. Madsen i går eftermiddags bekræftede ulykken overfor Maritime Danmark."</t>
  </si>
  <si>
    <t>12.0773081921054,55.65163862725,"28/2-21, mand 68, Roskilde Havn","Søndag d. 28. feb. 2021 - kl. 08:16</t>
  </si>
  <si>
    <t>Opdateret søndag d. 28. feb. 2021 - kl. 10:44</t>
  </si>
  <si>
    <t>Drukneulykke i Roskilde: Mand omkommet</t>
  </si>
  <si>
    <t>En ældre mand er fundet druknet nær kajen i Roskilde</t>
  </si>
  <si>
    <t>En ældre man blev fundet druknet søndag i Roskilde</t>
  </si>
  <si>
    <t>Af: Peter Degenkolv</t>
  </si>
  <si>
    <t>Der er søndag morgen en melding om en drukneulykke i Roskilde Havn, hvor en person er fundet drivende nær kajen.</t>
  </si>
  <si>
    <t>Det oplyser Midt- og Vestsjællands Politi.</t>
  </si>
  <si>
    <t>- Vi fik en melding 08.02 fra en person, der var ude og gå en tur. Anmeldelsen lød på en person, der lå med ansigtet nede i vandet. Vi har fået pågældende op af vandet.</t>
  </si>
  <si>
    <t>Der er tale om en 68-årig mand fra Roskilde.</t>
  </si>
  <si>
    <t>- Han har ligget i vandet i mindre end 24 timer, fortæller vagtchef fra Midt- og Vestsjællands Politi, Lars Galasz.</t>
  </si>
  <si>
    <t>Politiet oplyser, at der ikke er tegn på en kriminel handling. 11. februar var en stor eftersøgning i gang på Roskilde Fjord, hvor en cykel var efterladt 200 meter ude på isen. Politiet oplyser, at der umiddelbart ikke er sammenhæng mellem de to sager.</t>
  </si>
  <si>
    <t>68-årig mand i drukneulykke: Fundet drivende nær kaj af forbipasserende</t>
  </si>
  <si>
    <t xml:space="preserve"> BT.dk 28. februar 2021 Maria Christine Madsen</t>
  </si>
  <si>
    <t>Midt- og Vestsjællands Politi rykkede søndag morgen ud til en drukneulykke i Roskilde Havn:'Person fundet drivende nær kajen,'lød det fra politiet på Twitter.</t>
  </si>
  <si>
    <t>Politiets vagtchef, Lars Galasz, fortalte efterfølgende til B.T., at den omkomne person blev set nær havneindløbet af en forbipasserende:</t>
  </si>
  <si>
    <t>»Vi fik klokken 08.02 en anmeldelse fra en borger, der var ude at gå en tur, om at der lå en person i vandet med hovedet nedad,« sagde han.</t>
  </si>
  <si>
    <t>Både politiet og redningsberedskabet rykkede derfor ud og var hurtigt på stedet, hvor personen blev bjærget op af vandet.</t>
  </si>
  <si>
    <t>»Der er tale om en ældre mand, der har ligget i vandet i mindre end 24 timer. Det er vores bedste bud lige nu,« forklarede Lars Galasz.</t>
  </si>
  <si>
    <t>»Vi har også en idé om, hvem der er tale om, så vi er også i gang med identifikation af ham,« tilføjede vagtchefen.</t>
  </si>
  <si>
    <t>I et opfølgende tweet om drukneulykken oplyser Midt- og Vestsjællands Politi kort før klokken 10.30, at der er tale om en 68-årig mand fra Roskilde.</t>
  </si>
  <si>
    <t>Undersøgelsen tyder ikke på, at der er sket en forbrydelse. Det vurderes, at afdøde har ligget i vandet i mindre end 24 timer,'lyder det.</t>
  </si>
  <si>
    <t>De pårørende er underrettet."</t>
  </si>
  <si>
    <t>12.6004669103143,55.7519263150837,"? 2/3-21, person, Øresund","Resolut aktion: Det reddede liv</t>
  </si>
  <si>
    <t>2. marts 2021 17:29 | Af: Nicklas Skyum Clausen, nc@newsbreak.dk</t>
  </si>
  <si>
    <t>En bevidstløs person blev tirsdag bjærget af Beredskab Øst i Øresund</t>
  </si>
  <si>
    <t>Resolut aktion: Det reddede livPersonen befandt sig 500 meter ude i vandet. Foto: Beredskab Øst</t>
  </si>
  <si>
    <t>En resolut indsats fra redningspersonalet har tirsdag været medvirkende til, at en person har reddet livet efter at være druknedøden nær i Øresund.</t>
  </si>
  <si>
    <t>Det er indsatsleder Anders Prins fra Beredskab Øst ikke i tvivl om:</t>
  </si>
  <si>
    <t>–  Det er hævet over enhver tvivl, at vi som følge af det nye koncept lykkedes at redde en person fra druknedøden i dag. Den hurtige responstid bevirkede, at vi nåede frem i tide. Muligheden for at sende 2 overfladereddere i vandet straks ved ankomst betød, at personen kunne reddes til overfladen, også selvom vedkommende var gået under, siger han på beredskabets Facebookside.</t>
  </si>
  <si>
    <t>Beredskabet var kaldt ud til en nødstedt person, der befandt sig omkring 500 meter ude i vandet.</t>
  </si>
  <si>
    <t>Da redningsbåden ankom til stedet, var personen netop gået under havoverfladen.</t>
  </si>
  <si>
    <t>Overfladereddere sprang straks i vandet, holdt personen oppe inden bjærgning ombord på båd og ved ankomst til den ventende ambulance var personen kontaktbar.</t>
  </si>
  <si>
    <t>Redningsbåden har siden 2020 været permanent placeret i Skovshoved Havn. Tidligere har den skullet køres på trailer fra brandstationen i Gentofte.</t>
  </si>
  <si>
    <t>____________________________________________________________________</t>
  </si>
  <si>
    <t>Forsvaret Døgnrapport</t>
  </si>
  <si>
    <t>Døgnrapporten 03-03-2021</t>
  </si>
  <si>
    <t>3. marts, 2021 - Kl. 09.11</t>
  </si>
  <si>
    <t xml:space="preserve">2. marts </t>
  </si>
  <si>
    <t>14.04: Person svømmet ud i vandet ud for Charlottenlund. Han blev reddet af beredskabsbåd.</t>
  </si>
  <si>
    <t>Fisker bevidstløs person op af havet</t>
  </si>
  <si>
    <t>2. marts 2021 16:10 | Af: Nicklas Skyum Clausen, nc@newsbreak.dk</t>
  </si>
  <si>
    <t>En redningsbåd fra Beredskab Øst har tirsdag eftermiddag bjærget en person i Øresund</t>
  </si>
  <si>
    <t>Fisker bevidstløs person op af havetEn bevidstløs person er trukket op af Øresund. Foto: Scanpix</t>
  </si>
  <si>
    <t>OPDATERING: Newsbreak.dk har udgivet en ny artikel om redningsaktionen. Find den HER.</t>
  </si>
  <si>
    <t>En person er tirsdag eftermiddag fisket op af havet i Øresund.</t>
  </si>
  <si>
    <t>Det skriver Beredskab Øst på Twitter.</t>
  </si>
  <si>
    <t>Personen var bevidstløs, og netop forsvundet fra havoverfladen, oplyser beredskabet.</t>
  </si>
  <si>
    <t>Opdateres...</t>
  </si>
  <si>
    <t>12.5845312826783,55.6544892853818,"3/3-21, ukendt, Amager","LIGE NU! Politiet leder efter savnet person</t>
  </si>
  <si>
    <t>3. marts 2021 08:52 | Af: Peter Koch, pk@newsbreak.dk</t>
  </si>
  <si>
    <t>Politiet er rykket ud med betjente og hunde i selskab med forsvarets dykkere</t>
  </si>
  <si>
    <t>LIGE NU! Politiet leder efter savnet personPolitiet leder efter en savnet person. Genrefoto.</t>
  </si>
  <si>
    <t>Københavns Politi er onsdag rykket ud til kanalerne mellem Vejlands Allé og DR Byen. Politiet er på stedet med hunde og dykkere fra forsvaret.</t>
  </si>
  <si>
    <t>Sammen leder de efter en savnet person. Det skriver Københavns Politi på Twitter.</t>
  </si>
  <si>
    <t>Newsbreak.dk følger sagen ...</t>
  </si>
  <si>
    <t>9.71002590259111,55.5170793907249,"27/2-21, mand, Lillebælt","Drukneulykke ved Den Gamle Lillebæltsbro</t>
  </si>
  <si>
    <t>Af Patrick Viborg Andersen -09:35 - 27. februar 20210</t>
  </si>
  <si>
    <t>Klokken 09:13 TrekantBrand er sendt til en mulig drukne ulykke ved Den Gamle Lillebæltsbro.</t>
  </si>
  <si>
    <t>Opdatering klokken 10:22: TrekantBrand har lokaliseret manden og fået ham i land. Han er kørt til skademodtagelsen med ambulance.</t>
  </si>
  <si>
    <t>TrekantBrand oplyser i et tweet, at de er kaldt til en mulig drukneulykke under Den Gamle Lillebæltsbro. TrekantBrand har sendt redningsbåd og mandskab til stedet"</t>
  </si>
  <si>
    <t>12.0753593551657,55.653572800505,"4/3-21, mand, Roskilde Havn","Forsvaret  Døgnrapport</t>
  </si>
  <si>
    <t>Døgnrapporten 05-03-2021</t>
  </si>
  <si>
    <t xml:space="preserve">Hændelser i det nationale beredskab i det seneste døgn. Døgnrapporten opdateres på alle hverdage. </t>
  </si>
  <si>
    <t>5. marts, 2021 - Kl. 06.43</t>
  </si>
  <si>
    <t xml:space="preserve">10.19. Beredskabet bjærgede en død person, der var fundet i vandet ved Roskilde. </t>
  </si>
  <si>
    <t>Kajakroer fandt død mand i havnen</t>
  </si>
  <si>
    <t>Dagbladet Roskilde 4. marts 2021 Sektion 1 Side 2</t>
  </si>
  <si>
    <t>ROSKILDE: For anden gang på mindre end en uge blev beredskabet torsdag formiddag kaldt til Roskilde Havn i forbindelse med en drukneulykke.</t>
  </si>
  <si>
    <t>Kort efter klokken 10 fik en kajakroer øje på en livløs person, der lå i vandet ved F-broen, som er den yderste del af havnen. Det viste sig at være en mand, som blev bjærget ved beredskabets indsats.</t>
  </si>
  <si>
    <t>-Det tyder ikke på, at manden lige var drattet i, men derimod havde ligget i vandet i et stykke tid, siger Martin Bjerregaard fra Midt-og Vestsjællands Politi.</t>
  </si>
  <si>
    <t>Politiet har en formodning om, hvem den pågældende er, men han var endnu ikke endeligt identificeret ved redaktionens slutning.</t>
  </si>
  <si>
    <t>-Der blev fundet nogle personlige papirer på manden, og vi arbejder videre ud fra de oplysninger, der er på dem, men hans identitet er endnu ikke fastslået med sikkerhed, siger Martin Bjerregaard.</t>
  </si>
  <si>
    <t>Intet tyder på, at der er tale om andet end en tragisk ulykke.</t>
  </si>
  <si>
    <t>Det er kun fem dage siden, at der sidst blev fundet en død person i Roskilde Havn.</t>
  </si>
  <si>
    <t>Søndag morgen var det to havnegæster, der fik øje på en rygsæk, der flød rundt i havnen. Det fik dem til at undersøge det nærmere, hvorefter de også så en 68-årig mand, som blev reddet op, men hans liv stod ikke til at redde. Også dét dødsfald var resultatet af en tragisk ulykke.</t>
  </si>
  <si>
    <t>Den livløse mand blev bjærget fra F-broen torsdag formiddag. Foto: presse-fotos.dk"</t>
  </si>
  <si>
    <t>10.1091566944066,56.1477908671128,"5/3-21, person, Brabrand Sø","Lig fundet i Brabrandsøen</t>
  </si>
  <si>
    <t>05 mar. 2021 kl. 20:03</t>
  </si>
  <si>
    <t>Simon Holst Jensen sihje@jfmedier.dk</t>
  </si>
  <si>
    <t>Aarhus: Østjyllands Politi har fredag først på aftenen fundet et lig i Brabrandsøen. Det vides endnu ikke, hvem personen er, eller hvordan politiet er kommet på sporet af liget.</t>
  </si>
  <si>
    <t>- Vi venter på, at der kommer nogle retsmedicinere og nogle dykkere, og de har lidt køretid. Derfor varer det lidt, før vi kan få undersøgt liget, og det er det, vi venter på nu, siger vagtchef Morten Hansen fra Østjyllands Politi.</t>
  </si>
  <si>
    <t>Retsmedicinerne forventes at være fremme omkring klokken 22 i aften, og først når de har gjort deres arbejde, kan politiet oplyse yderligere."</t>
  </si>
  <si>
    <t>12.6102801622128,56.0454269478613,"24/4-21, mand 55, Helsingør","Nordsjællandsk surfer fløjet på Rigshospitalet i kritisk tilstand</t>
  </si>
  <si>
    <t>En mand i 50'erne er blevet fløjet til Rigshospitalet, efter at han havde været ude og surfe ved Helsingør.</t>
  </si>
  <si>
    <t>Opdateret 24. april 2021 kl. 18:14</t>
  </si>
  <si>
    <t>Danmark - 24. april 2021 kl. 17:27</t>
  </si>
  <si>
    <t>Af Ritzau</t>
  </si>
  <si>
    <t>En mand i 50'erne er blevet fløjet til Rigshospitalets traumecenter, efter at han var involveret i en ulykke, mens han surfede i vandet ved Helsingør.</t>
  </si>
  <si>
    <t>Det oplyser vagtchefen ved Nordsjællands Politi.</t>
  </si>
  <si>
    <t>Politiet modtog klokken 15.29 en anmeldelse fra bekymrede borgere, der fandt manden. Vagtchefen kan ikke oplyse, om manden selv er drevet ind i vandkanten, eller om han er blevet bjerget af borgerne.</t>
  </si>
  <si>
    <t>Det fik politiet til at rykke ud med både og læge og ambulance, da manden havde fået hjertestop.</t>
  </si>
  <si>
    <t>Redningsberedskabet fik dog gang i mandens hjerte igen, og han er blevet fløjet med helikopter til Rigshospitalets traumecenter. Vagtchefen kunne ikke oplyse noget om mandens nuværende tilstand."</t>
  </si>
  <si>
    <t>12.3626645989886,56.1145426389027,"8/3-21, mand, Munkerup","Eftersøgning og redning</t>
  </si>
  <si>
    <t>8. marts 23.44: En person var savnet i nærheden af Gilleleje. Redningshelikopter fra Roskilde, fregatten Absalon, patruljefartøjet Rota samt beredskabsbåde fra Gilleleje og Helsingør blev sendt til området. Personen blev fundet og overført til Rigshospitalet.</t>
  </si>
  <si>
    <t>_______________________________________________________________________</t>
  </si>
  <si>
    <t>Efterlyst på sociale medier: Midaldrende mand fundet død i vandet</t>
  </si>
  <si>
    <t>9. marts 2021</t>
  </si>
  <si>
    <t>MUNKERUP: Redningsmandskabet fra Gribskov Beredskab rykkede mandag aften kl. 23.50 ud med â€˜Rescue Gilleleje’, for at bistå i eftersøgningen af en midaldrende mand fra Helsingør.</t>
  </si>
  <si>
    <t>En stor eftersøgning var i fuld gang, hvor politiet allerede var i gang med flere patruljer og hundevogne, og en af forsvarets SAR-helikoptere ankom kort efter at â€˜Rescue Gilleleje’ var ankommet til området udfor Munkerup.</t>
  </si>
  <si>
    <t>Pårørende og venner til manden havde selv ledt efter manden indtil kl. 19.15, hvor der blev slået alarm til Nordsjællands Politi, ligeledes var der via sociale medier iværksat en efterlysning af manden som hurtigt spredte sig.</t>
  </si>
  <si>
    <t>Forskellige fund gjorde angiveligt at man til sidst kunne koncentrere eftersøgningen omkring Munkerup og vandet udfor Munkerup.</t>
  </si>
  <si>
    <t>Fundet af redningshelikopteren</t>
  </si>
  <si>
    <t>Ulykkeligvis viste det sig at den værste frygt holdt stik, den midaldrende mand fra Helsingør blev fundet død i vandet af redningsmandskabet i helikopteren og straks reddet op. Fundet skete omkring kl. 00.15, ca. 300 meter fra land.</t>
  </si>
  <si>
    <t>De pårørende er underrettet om det tragiske dødsfald, og har via en mængde opslag på Facebook takket de som hjalp og støttede under eftersøgningen af manden.</t>
  </si>
  <si>
    <t>Politiet oplyser at der ikke er mistanke om, at dødsfaldet skyldes en forbrydelse.</t>
  </si>
  <si>
    <t>https://www.netavisengribskov.dk/efterlyst-paa-sociale-medier-midaldrende-mand-fundet-doed-i-vandet/"</t>
  </si>
  <si>
    <t>12.2013070302976,55.3080264581907,"14/3-21, mand 62, Karise","Drukneulykke i åben branddam</t>
  </si>
  <si>
    <t>Sn.dk (Sjællands Nyheder) 1. januar 1970 01:00 Nikolaj Rasch Skou</t>
  </si>
  <si>
    <t>En 62-årig mand er druknet efter at være kørt i det åbne vandhul ved Kærlunden i Karise.</t>
  </si>
  <si>
    <t>Søndag aften modtog brandvæsenet i Faxe en alarm om en drukneulykke, da en spirituspåvirket person var kørt på cykel ned i gadekæret ved de 20 rækkehuse, der ligger på adressen Kærlunden i Karise, som hører under Faxe og Hylleholt Boligforening.</t>
  </si>
  <si>
    <t>Det viste sig at være en 62-årig mand fra lokalområdet, der blev fløjet til Køge Sygehus med lægehelikopter, men hans liv stod desværre ikke til at redde:</t>
  </si>
  <si>
    <t>- Søndag klokken 18.54 har vi registreret et dødsfald som følge af et færdselsuheld. Anmelderen så personen ligge nede i vandet, efter at han var kørt på cykel ned i søen. Manden var i akut i livsfare med en kropstemperatur på 32 grader, da han blev bragt til sygehuset. Vi har taget en blodprøve for spiritus, fordi der er tale om en svær tilskadekomst, men jeg kan endnu ikke sige, om han var beruset eller ej. Vi skal først have klarlagt de nærmere omstændigheder ved dødsfaldet, siger politikommissær Mads Justesen fra Sydsjællands og Lolland-Falsters Politi.</t>
  </si>
  <si>
    <t>Ingen indhegning</t>
  </si>
  <si>
    <t>Dødsfaldet har fået byrådsmedlem Marianne Ørgaard (L) til at kontakte avisen, da hun allerede tilbage i 2016 kritiserede den renovering af branddammen eller gadekæret, som det lille vandhul betegnes.</t>
  </si>
  <si>
    <t>- Siderne er så stejle, at en person ikke selv kan komme op derfra, og nu er der så sket en dødsulykke. Der hænger ikke engang en redningskrans ved kanten, og problemet er, at der mangler afskærmning. Stisystemet er en del af skolevejen, og når du kommer cyklende og runder det 90 graders sving, der er, så kan du nemt ende nede i vandet, siger Marianne Ørgaard, som i 2016 forlangte, at stedet blev indhegnet.</t>
  </si>
  <si>
    <t>- Der blev delvist sat en afskærmning ud imod Kærvej, men det er i min verden ikke nok, og det fortalte jeg den daværende borgmester og centerchef. Jeg ved godt, at et hegn ikke forhindrer, at folk klatrer over det og falder i vandet, men en ulykke som den i søndags, kunne vi havde forhindret, siger Marianne Ørgaard.</t>
  </si>
  <si>
    <t>Intet kendskab til ulykken</t>
  </si>
  <si>
    <t>Park og vejchef Jørgen Veisig siger til avisen, at han ikke har noget kendskab til den ulykke, der netop er sket.</t>
  </si>
  <si>
    <t>- Jeg ville være den første til at vide det, men vi har ikke hørt noget fra politiet om det, siger Jørgen Veisig.</t>
  </si>
  <si>
    <t>Sjællandske Medier har ligeledes forsøgt at få en kommentar fra projektleder hos Boligkontoret Danmark, Charlotte Heitmann, der stod for renoveringen af gadekæret i 2016, samt daværende afdelingsformand Susan Mie Rolvung.</t>
  </si>
  <si>
    <t>Charlotte Heitmann skrev 15. april 2016 til at avisen, at »kommunens natur- og vandløbsmedarbejder har meddelt, at der ikke er krav om hegning. Rent teknisk er branddammen udført meget lig, som den så ud førhen, bortset fra den er renset op, og beplantningen er fjernet. Det sikkerhedsmæssige er søgt løst ved at lave et repos i bunden af trapper og langs støttevæggen. Så der trods alt er et repos at gå på. Vi har tidligere spurgt kommunen, om der er krav om hegning og fået ovenstående svar.«</t>
  </si>
  <si>
    <t>Det er denne åbne branddam, som den 62-årige mand fra Karise søndag aften cyklede ned i og druknede. Billedet er taget kort efter renoveringen i 2016. Foto: Nikolaj Rasch Skou.</t>
  </si>
  <si>
    <t xml:space="preserve">https://sn.dk/Faxe/Drukneulykke-i-aaben-branddam/artikel/1419923 </t>
  </si>
  <si>
    <t>Druknet i gadekær</t>
  </si>
  <si>
    <t>Dagbladet Køge 16. marts 2021</t>
  </si>
  <si>
    <t>Søndag aften druknede en 62-årig mand i et uafskærmet vandhul i et boligområde.</t>
  </si>
  <si>
    <t>Manden cyklede ned i branddammen, der er udformet som et gadekær.</t>
  </si>
  <si>
    <t>Faxe 1. sektion side 11."</t>
  </si>
  <si>
    <t>10.26502034948,55.3142513509413,"18/3-21, mand 53, Tommerup","https://fyens.dk/</t>
  </si>
  <si>
    <t>18:18 opdateret 3 timer siden</t>
  </si>
  <si>
    <t>Dødfunden mand er identificeret</t>
  </si>
  <si>
    <t>Den person, der for halvanden time siden blev fundet livløs i et vandløb i Tommerup er en 53– årig mand, der jævnligt kom på forsorgshjemmet St. Dannesbo i Brylle. Det oplyser Henrik Krøjgaard, vagtchef ved Fyns Politi.</t>
  </si>
  <si>
    <t>–  Vi havde en formodning om, at han kom derfra. Derfor fik vi noget af personalet derfra til at hjælpe med at identificere ham, og det kunne de bekræfte, siger han.</t>
  </si>
  <si>
    <t>Ifølge vagtchefen havde manden ikke vist sig på St. Dannesbo i en uges tid.</t>
  </si>
  <si>
    <t>–  Det havde personalet lagt mærke til, men de havde ikke slået alarm, for det er vist meget almindeligt, at folk kommer og går lidt der, siger Henrik Krøjgaard.</t>
  </si>
  <si>
    <t>Der er fortsat ingen tegn på, at der skulle være sket noget kriminelt.</t>
  </si>
  <si>
    <t>______________________________________________________________________</t>
  </si>
  <si>
    <t>17:15 opdateret 3 timer siden</t>
  </si>
  <si>
    <t>Tommerup: Mand fundet død i vandløb</t>
  </si>
  <si>
    <t>Beredskab Fyn har torsdag eftermiddag bjærget en dødfunden mand fra et vandløb i Tommerup– området.</t>
  </si>
  <si>
    <t>Politiet er på stedet, men der er umiddelbart intet, der tyder på en kriminel handling, fortæller vagtchefen ved Fyns Politi.</t>
  </si>
  <si>
    <t>Det var nogle personer, der var ude at gå en tur, som så den livløse person i vandet og slog alarm. Det skete klokken 16.22.</t>
  </si>
  <si>
    <t>Vi følger sagen."</t>
  </si>
  <si>
    <t>11.7200860253019,56.3712147374482,"19/3-21, mand, Narsaq, Grønland","Tredje person er fundet ved Narsaq</t>
  </si>
  <si>
    <t>Lørdag eftermiddag oplyser politiets vagtcentral, at den tredje person, der var forsvundet under sejlads i jolle mellem Narsaq og Qaqortoq torsdag, nu er fundet.</t>
  </si>
  <si>
    <t>MERETE LINDSTRØMLørdag, 20. marts 2021 - 17:40</t>
  </si>
  <si>
    <t>En tredje og sidste person, der var savnet i forbindelse med en sejltur i jolle fra Narsaq til Qaqortoq, er nu fundet omkommet ligesom den mand og kvinde, der blev fundet allerede i går omkring klokken 16 under SAR-operationen.</t>
  </si>
  <si>
    <t>En politi kutter, Arktisk kommandos inspektionsskib Thetis, en Seahawk helikopter og en Bell212 helikopter har eftersøgt farvandet mellem Narsaq og Qaqortoq hele dagen for at finde manden.</t>
  </si>
  <si>
    <t>SAR-operationen har været udfordret af dårlig sigtbarhed og snevejr, men lørdag eftermiddag oplyser politiets vagtcentral, at endnu en mand er fundet omkommet omkring 2 sømil fra området, hvor jollen og de øvrige blev fundet i går i farvandet mellem Narsaq og Qaqortoq.</t>
  </si>
  <si>
    <t>Ligsynet har vist, at der i alle tre tilfælde er tale om drukning i forbindelse med en bådulykke, oplyser politiet.</t>
  </si>
  <si>
    <t xml:space="preserve"> Pårørende er blevet underrettede og SAR-operationen er hermed afsluttet, lyder det.</t>
  </si>
  <si>
    <t>_________________________________________________________________________</t>
  </si>
  <si>
    <t>To er omkommet og én er fortsat eftersøgt i Sydgrønland</t>
  </si>
  <si>
    <t>Politi og Arktisk kommando har fredag eftersøgt en jolle med tre personer, der var sejlet fra Narsaq torsdag, men som ikke nåede frem til deres destination. To af personerne er fundet omkomne og den tredje er fortsat savnet.</t>
  </si>
  <si>
    <t>MERETE LINDSTRØMLørdag, 20. marts 2021 - 09:05</t>
  </si>
  <si>
    <t>Fredag klokken 12.40 modtog politiet en anmeldelse om tre personer, der havde forladt Narsaq i en jolle torsdag for at sejle til Qaqortoq. Turen vil normalt tage omkring en time, men jollen og de tre personer var ikke nået frem fredag middag.</t>
  </si>
  <si>
    <t>En af politiets kuttere, Arktisk kommandos inspektionsskib Thetis, en Seahawk helikopter og en Bell212 helikopter blev sendt afsted for at afsøge farvandet mellem Narsaq og Qaqortoq.</t>
  </si>
  <si>
    <t>- Vi fandt en mand og en kvinde omkommet i vandet omkring klokken 16.00, fortæller vagtchef Brian Thomsen til Sermitsiaq.AG</t>
  </si>
  <si>
    <t>Udfordret af vejret</t>
  </si>
  <si>
    <t>Politiet forventer også, at den sidste person, der var med i jollen, er omkommet, men han er endnu ikke fundet, og eftersøgningen fortsætter, på trods af udfordringer med vejret.</t>
  </si>
  <si>
    <t>Vagtchefen oplyser at der er meget snevejr og meget dårlig sigtbarhed i området.</t>
  </si>
  <si>
    <t>- Ifølge vejrudsigten skal det klare op på et tidspunkt i løbet af dagen, hvorefter det bliver slemt igen, hvilket vanskeliggør efterforskningen. Men vi fortsætter, siger Brian Thomsen.</t>
  </si>
  <si>
    <t>https://sermitsiaq.ag/to-omkommet-fortsat-eftersoegt-i-sydgroenland"</t>
  </si>
  <si>
    <t>11.7201299739734,56.3727171970527,"19/3-21, mand, Narsaq, Grønland","Tredje person er fundet ved Narsaq</t>
  </si>
  <si>
    <t>12.8282514471804,55.5765763425407,"2/5-21, person, Øresund","Forsvaret, Døgnrapport</t>
  </si>
  <si>
    <t>12.04. To redningshelikoptere og flere fartøjer søgte efter en person i vandet ved Øresundsbroen. Personen blev ikke fundet."</t>
  </si>
  <si>
    <t>9.83757229833224,57.4933561211681,"Non-fatal, 8/10-21, mand 80, Skallerup","Ældre mand genoplivet efter drukneulykke i Skallerup Seaside Resort</t>
  </si>
  <si>
    <t>En 80-årig mand blev i morges fundet på bunden af bassinet i Skallerup Seaside Resort. Han blev genoplivet og er nu kørt til sygehuset i Hjørring.</t>
  </si>
  <si>
    <t>Udgivet i dag kl. 09:06</t>
  </si>
  <si>
    <t>Charlotte Tybjerg Sørensen</t>
  </si>
  <si>
    <t>Nordjyllands Politi fik opkaldet om drukneulykken kl. 8:17 fredag morgen.</t>
  </si>
  <si>
    <t>Jørgen Høll, direktør i Skallerup Seaside Resort, oplyser, at den 80-årige, blev reddet op af feriecenterets livreddere som genoplivede ham, støttet af en anden gæst. Ulykken skete i overværelse af andre gæster, hvoraf flere hjalp med med at få den ældre mand op ad vandet.</t>
  </si>
  <si>
    <t>- Vi vil vil nu gøre, hvad vi kan for at hjælpe de gæster, der har eventuelt har haft en traumatisk oplevelse, oplyser Jørgen Høll."</t>
  </si>
  <si>
    <t>11.7202682689354,56.3745123846116,"19/3-21, kvinde, Narsaq, Grønland","Tredje person er fundet ved Narsaq</t>
  </si>
  <si>
    <t>10.604214232558,55.047252527104,"Ukendt, 1/4-21, person, Svendborgsund","Forsvarets Døgnrapport</t>
  </si>
  <si>
    <t>1. april 04.12. Patruljefartøjet Diana, dykkerskibet Søløven, en redningselikopter og en båd fra det lokale beredskab blev indsat, da en person blev meldt i vandet ved Svendborgsundbroen. Den savnede blev fundet af Dianas gummibåd og overført med helikopter til Odense."</t>
  </si>
  <si>
    <t>12.0444421752812,54.8961007782082,"2/4-21, mand 21, Stubbekøbing","Afgået ved døden efter ulykke</t>
  </si>
  <si>
    <t xml:space="preserve"> Folketidende.dk (Lolland-Falsters Folketidende) Andreas Johansen</t>
  </si>
  <si>
    <t>Den unge mand, der var i livsfare, efter en motorbåd sank, er afgået ved døden.</t>
  </si>
  <si>
    <t>STUBBEKØBING Fredag 2. april skete der en tragisk ulykke kort før klokken 14.</t>
  </si>
  <si>
    <t>En motorbåd kæntrede og sank, og fire personer lå op mod 45 minutter i det kolde vand, før redningspersonalet ankom til stedet.</t>
  </si>
  <si>
    <t>Det var en af de forulykkede, en 21-årig kvinde, der havde formået at ringe 112 via sin mobiltelefon.</t>
  </si>
  <si>
    <t>Efter ulykken var der mange uafklarede spørgsmål - det er der stadig her halvanden uge senere.</t>
  </si>
  <si>
    <t>Meldingerne fra politiet lød dengang, at en af personerne, en 21-årig mand, var i kritisk tilstand.</t>
  </si>
  <si>
    <t>Det skulle desværre vise sig, at den unge mands tilstand ikke forbedrede sig.</t>
  </si>
  <si>
    <t>- Jeg kan bekræfte, at den mand, der er født i 1999, og som var i kritisk tilstand efter ulykken, afgik ved døden 7. april, udtaler Morten Kronbo, politikommissær i Nykøbing Falsters Politi.</t>
  </si>
  <si>
    <t>Ubekendte faktorer</t>
  </si>
  <si>
    <t>Der er stadig mange ubekendte faktorer i forbindelse med ulykken. De to 21-årige bar redningsveste, kom det frem i dagene efter ulykken.</t>
  </si>
  <si>
    <t>Men der er stadig meget, der skal gennemgås, før der kan fastslås en endegyldig årsag til, hvordan det kunne gå så galt.</t>
  </si>
  <si>
    <t>- Jeg vil gerne understrege, at det selvfølgelig er en dybt tragisk hændelse. Men politiets interesse ligger i at undersøge, om der potentielt kan være sket noget strafbart, som førte til ulykken. Det er det, vi har til opgave at gøre, forklarer politikommissær Morten Kronbo.</t>
  </si>
  <si>
    <t>___________________________________________________________________</t>
  </si>
  <si>
    <t>Speedbåd kæntret - én person i kritisk tilstand</t>
  </si>
  <si>
    <t>Redningsmandskab på vej ud i Stubbekøbing Havn.</t>
  </si>
  <si>
    <t>Foto: Per Rasmussen.</t>
  </si>
  <si>
    <t>Fire personer er blevet reddet op af vandet ud for Stubbekøbing.</t>
  </si>
  <si>
    <t>02. apr 2021, kl. 14:36</t>
  </si>
  <si>
    <t>thea_berg.jpg</t>
  </si>
  <si>
    <t>THEA BERG</t>
  </si>
  <si>
    <t>Fredag eftermiddag er Sydsjællands og Lolland-Falsters rykket ud til en kæntringsulykke ud for Stubbekøbing.</t>
  </si>
  <si>
    <t>Det fortæller vagtchef Lars Denholt til TV2 ØST.</t>
  </si>
  <si>
    <t xml:space="preserve">I følge Ritzau er én person i kritisk tilstand, fortæller Sydsjællands- og Lolland Falsters Politi. </t>
  </si>
  <si>
    <t xml:space="preserve">Omkring klokken 14.00 fredag kom meldingen om, at en speedbåd muligvis var kæntret ud for Falsters nordlige kyst, og det viste sig, at bådens fire passagerer befandt sig i vandet. </t>
  </si>
  <si>
    <t>- Vi fik sendt en helikopter derned, fortæller Lars Denholt.</t>
  </si>
  <si>
    <t>Ringede 112 fra havet</t>
  </si>
  <si>
    <t xml:space="preserve">Da redningshelikopteren var sendt afsted mod Stubbekøbing Havn, fik Sydsjællands og Lolland-Falsters Politi en melding fra deres kollegaer i Aarhus, der havde været i telefonisk kontakt med en af de fire passagerer fra den kæntrede speedbåd. </t>
  </si>
  <si>
    <t xml:space="preserve">- Hun lå i vandet sammen med sin kæreste, og de havde begge redningsveste på, fortæller Lars Denholt. </t>
  </si>
  <si>
    <t>Han forklarer, at redningshelikopteren først reddede to personer uden redningsveste op af vandet, og bagefter blev de to personer med redningsvest reddet i sikkerhed.</t>
  </si>
  <si>
    <t>Efter et kort pitstop på havnen i Stubbekøbing, hvor de tog en ekstra læge med, fløj redningshelikopteren til Rigshospitalet, hvor de fire personer skal undersøges for eventulle skader.</t>
  </si>
  <si>
    <t>- Det er ikke tilrådeligt at opholde sig i vandet i længere tid på denne årstid, og hvis de er nedkølede, er de bedre udstyrede til at håndtere det inde på Rigshospitalet, siger Lars Denholt.</t>
  </si>
  <si>
    <t>Kæntring skal undersøges nærmere</t>
  </si>
  <si>
    <t>Vagtchefen fortæller, at alle fire personer var ved bevidsthed, da de blev fløjet mod København, og at politiets opgave nu bliver at finde ud af, hvad der fik speedbåden til at kæntre.</t>
  </si>
  <si>
    <t>Læs også</t>
  </si>
  <si>
    <t>Båd brød i brand –  flere både ramt af flammerne</t>
  </si>
  <si>
    <t>- Det kan der være mange grunde til, det kan skyldes en fejl på båden eller en stor bølge fra en anden båd, siger Lars Denholt, der oplyser at de fire passagerer fra speedbåden vil blive afhørt, når deres helbred tillader det.</t>
  </si>
  <si>
    <t>- Og når vi har klarlagt omstændighederne, så finder vi ud af, om der er noget strafferetsligt, siger han.</t>
  </si>
  <si>
    <t>Søger vidner</t>
  </si>
  <si>
    <t>Sydsjællands og Lolland-Falsters Politi hører gerne fra vidner, der har set noget i forbindelse med kæntringen.</t>
  </si>
  <si>
    <t>- Det kan både være før eller under kæntringen, siger Lars Denholt.</t>
  </si>
  <si>
    <t>Har du oplysninger i sagen, kan du kontakte politiet på telefon 1-1-4."</t>
  </si>
  <si>
    <t>12.1958011666846,56.1162619394642,"4/4-21, mand 50, Udsholt Strand","50-årig fisker overlevede ikke kæntringsulykke</t>
  </si>
  <si>
    <t>5. april 2021</t>
  </si>
  <si>
    <t>UDSHOLT: En 50-årig fisker fra Gilleleje afgik mandag aften ved døden på Rigshospitalet, som en følge af den tragiske kæntringsulykke søndag eftermiddag udfor Udsholt.</t>
  </si>
  <si>
    <t>Den 50-årige mand døde ved 18-tiden med sin familie samlet omkring sig, det oplyser Nordsjællands Politi.</t>
  </si>
  <si>
    <t>Ulykken som endte med at koste den 50-årige mand livet skete søndag kl. 15.30, hvor vidner så den 50-årige mands kutter pludselig kæntre og hurtigt synke på ca. otte meters vand. Vidnerne slog omgående alarm til 1-1-2, og en stor redningsstyrke satte straks kursen mod uheldsstedet som var ret udfor redningsnummer K242 på Fyrrestien i Udsholt.</t>
  </si>
  <si>
    <t>Reddet op på blot 21 minutter</t>
  </si>
  <si>
    <t>Det lykkedes på blot 21 minutter at få reddet den 50-årige mand op af vandet, han havde ifølge de foreløbige oplysninger ikke nået at få redningsvest på og blev fundet flydende i vandet med hovedet nedad af redningsmandskabet</t>
  </si>
  <si>
    <t>Han blev med det samme fløjet direkte til behandling på Rigshospitalet af Forsvarets SAR-helikopter som hejste ham op af vandet og iværksatte behandling af den stærkt nedkølede mand –  men trods indsatsen fra redningsmandskabet og lægerne på Rigshospitalet stod den 50-årige mands liv ikke til at redde.</t>
  </si>
  <si>
    <t>Undersøgelserne i området efter forliset fastslog at den 50-årige mand havde været alene ombord på kutteren, og det er endnu ikke fastslået hvorfor og hvordan den tragiske ulykke skete.</t>
  </si>
  <si>
    <t>Haverikommision går ind i sagen</t>
  </si>
  <si>
    <t>Sagen overgår nu automatisk til DMAIB –  Den Maritime Havarikommision –  og der bliver igangsat en tilbundsgående undersøgelse af den tragiske ulykke, som også indebærer hævning af den forliste kutter. Hvornår resultatet af undersøgelsen kan forventes offentliggjort er pt. ukendt.</t>
  </si>
  <si>
    <t>21 minutter efter kutteren sank fik redningsmandskabet hejst den 50-årige mand op af vandet. (Foto: Allan Andersen)</t>
  </si>
  <si>
    <t>Fra land blev der holdt udkig ligesom adskillige fartøjer og forsvarets helikopter afsøgte vandet for evt. flere nødstedte i vandet. (Foto: Allan Andersen)</t>
  </si>
  <si>
    <t>Gribskov Beredskab var i gang med redningsbåden Rescue Gilleleje, og ambulancer og lægehelikopter stod standby på stedet. (Foto: Allan Andersen)</t>
  </si>
  <si>
    <t>Lægehelikopteren stod klar, men der blev ikke fundet flere personer i vandet. (Foto: Allan Andersen)</t>
  </si>
  <si>
    <t>5. apr. 2021 kl. 20:43</t>
  </si>
  <si>
    <t>Mand død efter ulykke på havet</t>
  </si>
  <si>
    <t>En redningsaktion blev søndag sat i værk i Smidstrup.</t>
  </si>
  <si>
    <t>En 50-årig fisker døde mandag aften på Rigshospitalet, efter at hans fiskekutter søndag eftermiddag kæntrede ud for Udsholt Strand vest for Gilleleje.</t>
  </si>
  <si>
    <t>- Vi har fået besked fra Rigshospitalet, at han afgik ved døden klokken 18 med sin familie omkring sig, fortæller vagtchefen ved Nordsjællands Politi.</t>
  </si>
  <si>
    <t>Personer på stranden slog søndag eftermiddag alarm, da de fik øje på den 50-årige i vandet.</t>
  </si>
  <si>
    <t>En redningsaktion blev sat i værk med blandt andet en redningshelikopter fra Forsvaret.</t>
  </si>
  <si>
    <t>Det lykkedes at redde fiskeren op af vandet, og han blev fløjet til behandling på Rigshospitalet. Men hans liv stod altså ikke til at redde.</t>
  </si>
  <si>
    <t>Manden var alene på fiskekutteren, da den kæntrede. Det er ifølge politiets vagtchef endnu ikke lykkedes at fastslå, hvordan ulykken skete.</t>
  </si>
  <si>
    <t>_______________________________________________________________________________________</t>
  </si>
  <si>
    <t>En mand blev fisket op af vandet ud for Græsted i Nordsjælland.</t>
  </si>
  <si>
    <t>Opdateret 05. april 2021 kl. 12:15</t>
  </si>
  <si>
    <t>Gribskov - 04. april 2021 kl. 16:32</t>
  </si>
  <si>
    <t>Af Søren Arildsen</t>
  </si>
  <si>
    <t>En mand er blevet reddet op af vandet ud for Udsholt strand ved Græsted i Nordsjælland, hvor en båd var kæntret.</t>
  </si>
  <si>
    <t>Politi og redningsmandskab var massivt til stede sammen med en redningshelikopter. Manden er blevet fisket op af vandet og hejst op i helikopteren.</t>
  </si>
  <si>
    <t>En lægehelikopter har også været tilkaldt. Helikopteren har fløjet manden i Rigshospitalet. Han var i live, da han blev fisket op af vandet.</t>
  </si>
  <si>
    <t>Efterfølgende har politiet oplyst, at manden er i koma.</t>
  </si>
  <si>
    <t>Det var en forbipasserende, som så den væltede båd og slog alarm. Politiet modtog anmeldelsen klokken 15.30.</t>
  </si>
  <si>
    <t>Politiet mener at have fastslået identiteten på manden og har taget kontakt til familien.</t>
  </si>
  <si>
    <t>Ud over den reddede mand tjekkede redningsmandskabet, om der skulle være flere personer i vandet.</t>
  </si>
  <si>
    <t>- Vi har afsluttet indsatsen - alt tyder på, at manden var alene på båden, oplyser vagtchef ved Nordsjællands Politi, Christian Kobbernagel.</t>
  </si>
  <si>
    <t>Det vides endnu ikke, hvorfor båden kæntrede.</t>
  </si>
  <si>
    <t>5. apr. 2021 kl. 08:38</t>
  </si>
  <si>
    <t>I koma efter bådulykke</t>
  </si>
  <si>
    <t>En fiskekutter kæntrede i går ved Smidstrup. Det satte gang i en større redningsaktion</t>
  </si>
  <si>
    <t>Af: Frederik Bregndahl</t>
  </si>
  <si>
    <t>En person ligger i koma, efter en fiskekutter i går kæntrede ved Smidstrup i Nordsjælland.</t>
  </si>
  <si>
    <t>Det fortæller vagtchef ved Nordsjællands Politi David Buch.</t>
  </si>
  <si>
    <t>- Det seneste, vi har hørt, er, at han ligger i koma.</t>
  </si>
  <si>
    <t>Nordsjællands Politi fortalte i går Ekstra Bladet, at en helikopter havde halet en person op af vandet, som efterfølgende blev fløjet på hospitalet.</t>
  </si>
  <si>
    <t>Her redder en helikopter en mand op af vandet. Foto: Allan Andersen</t>
  </si>
  <si>
    <t>Mens undersøgte dykkere, om der skulle have været andre personer på kutteren, som nu var i vandet.</t>
  </si>
  <si>
    <t>Det var ikke tilfældet. Manden var alene på kutteren. Det fortæller David Buch.</t>
  </si>
  <si>
    <t>- Eftersøgningen blev indstillet, da vi fik klarlagt, at personen var den eneste, der havde været ombord."</t>
  </si>
  <si>
    <t>9.88720320233548,55.267509729784,"Non-fatal, 8/4-21, kvinde 39, Assens Havn","ASSENS</t>
  </si>
  <si>
    <t>Borgere reddede livløs kvinde op fra havnebassin: Er kørt til OUH i kritisk tilstand</t>
  </si>
  <si>
    <t>En gruppe af borgere fik reddet en livløs kvinde op fra havnen i Assens. Foto: Presse-fotos.dk</t>
  </si>
  <si>
    <t>08 apr. 2021 kl. 18:04</t>
  </si>
  <si>
    <t>Opdateret 08 apr. 2021 kl. 18:43</t>
  </si>
  <si>
    <t>Cecilie Thusing Nielsen cethn@jfmedier.dk</t>
  </si>
  <si>
    <t>Opdateret 18.40 med nyt om kvindens tilstand.</t>
  </si>
  <si>
    <t>Assens: En livløs 39-årig kvinde er sidst på eftermiddagen reddet op af havnebassinet i Assens af nogle borgere.</t>
  </si>
  <si>
    <t>Det oplyser vagtchef Henrik Krøjgaard ved Fyns Politi.</t>
  </si>
  <si>
    <t>- Kvinden bliver set i vandet af nogle borgere, og de får hende reddet op. Umiddelbart er hun livløs, men det lykkedes dem at få genoplivet hende. Hun er på vej til OUH i kritisk tilstand nu, siger vagtchefen.</t>
  </si>
  <si>
    <t>Efterfølgende har Fyns Politi skrevet på Twitter, at den sidste melding fra sundhedsvæsenet er, at kvinden har gode chancer for at overleve.</t>
  </si>
  <si>
    <t>På Twitter roser Fyns Politi også borgerne for deres gode arbejde med at genoplive kvinden.</t>
  </si>
  <si>
    <t>Henrik Krøjgaard fortæller, at politiet ikke har nogen formodning om, at der ligger et kriminelt forhold bag.</t>
  </si>
  <si>
    <t>Kvindens pårørende er underrettet."</t>
  </si>
  <si>
    <t>10.4524285044141,57.5345365061468,"9/4-21, mand 43, Jerup","09.06.2021 | Af: Michael Frederiksen</t>
  </si>
  <si>
    <t>43-årig mand fundet omkommet i Kattegat</t>
  </si>
  <si>
    <t>43-årige Kem Dan Jensen fra Jerup, som siden 9. april 2021 har været forsvundet og eftersøgt af Nordjyllands Politi, er fundet død. Dermed indstiller politiet eftersøgningen. De pårørende er underrettet.</t>
  </si>
  <si>
    <t>En afdød person blev 14. maj 2021 fundet af en svensk fiskekutter i farvandet mellem Skagen og Sverige, og personen er i dag, 9. juni 2021, blev endeligt identificeret som Kem Dan Jensen, der for præcis to måneder siden forsvandt i området omkring Jerup.</t>
  </si>
  <si>
    <t>Dette afstedkom et større eftersøgningsarbejde fra politiet, der blev bistået af borgerne i forbindelse med eftersøgningen.</t>
  </si>
  <si>
    <t>- Jeg vil gerne sige en stor tak til de borgere, der hjalp med eftersøgningen og gav os tip at gå efter, siger lederen af eftersøgningen, fungerende politikommissær Morten Axelsen, der understreger, at der ikke er mistænkelige omstændigheder omkring dødsfaldet.</t>
  </si>
  <si>
    <t>Kanal Frederikshavn"</t>
  </si>
  <si>
    <t>12.7198491001202,55.7130817301344,"20/4-21, mand 43, Øresund","Forsvarets Døgnrapport</t>
  </si>
  <si>
    <t>19.20. En tom båd blev fundet drivende ved Vighok i Sverige. Bådens track/plotter indikerede mand over bord i dansk område ved Middelgrunden/Hollænderdybet. To redningshelikoptere, elleve skibe/både fra Søværnet, Martinehjemmeværnett, Dansk Søredningsselskab og Sverige samt beredskabet fra Hovedstaden (Brandvæsnet med båd og politi med hundepatruljer) blev indsat. Personen blev ikke fundet i det gennemsøgte område. Det vurderes, at personen ikke er i overfladen.</t>
  </si>
  <si>
    <t>43-årig mand savnes efter sejltur ud for Hvidovre</t>
  </si>
  <si>
    <t>En mand kom aldrig hjem fra sin sejltur tirsdag. En båd fundet i Sverige menes at tilhøre manden</t>
  </si>
  <si>
    <t>En mand sejlede angiveligt ud fra havnen i Hvidovre tirsdag, men vendte aldrig tilbage.</t>
  </si>
  <si>
    <t>En 43-årig mand fra Hvidovre er savnet, efter at han angiveligt tog ud for at sejle tirsdag.</t>
  </si>
  <si>
    <t>Det oplyser vagtchef Torben Wittendorff fra Københavns Vestegns Politi natten til onsdag.</t>
  </si>
  <si>
    <t>Politiet modtog anmeldelsen om den forsvundne mand fra hans hustru tirsdag klokken 20.19.</t>
  </si>
  <si>
    <t>- Han var kørt ned til havnen i Hvidovre tirsdag morgen for at tage ud at sejle. Efter at hustruen ikke kunne komme i kontakt med ham, kørte man ned på havnen, hvor man fandt bilen og anhængeren, men ingen båd, siger vagtchefen.</t>
  </si>
  <si>
    <t>Båd i Sverige</t>
  </si>
  <si>
    <t>Senere tirsdag blev der fundet en båd, som var drevet i land i Sverige.</t>
  </si>
  <si>
    <t>- Vi er temmelig sikre på, at det er den samme båd, siger Torben Wittendorff.</t>
  </si>
  <si>
    <t>Det var på baggrund af den fundne båd, at de svenske myndigheder i samarbejde med dansk politi iværksatte en eftersøgning med helikoptere og flere fartøjer fra Søværnet og Marinehjemmeværnet.</t>
  </si>
  <si>
    <t>Tvivl om vest</t>
  </si>
  <si>
    <t>Eftersøgningen blev indstillet kort efter midnat natten til onsdag.</t>
  </si>
  <si>
    <t>- Vurderingen lyder, at det ikke er muligt at overleve i vandet i mere end ti timer med de temperaturer, der er i øjeblikket. Derfor bliver eftersøgningen heller ikke umiddelbart genoptaget, siger vagtchefen.</t>
  </si>
  <si>
    <t>Det er uvist, om den 43-årige mand bar redningsvest."</t>
  </si>
  <si>
    <t>9.92121297347266,57.0539060032506,"22/4-21, person, Limfjorden","112-Puls</t>
  </si>
  <si>
    <t>2021-04-22    12:41:07	Nordjyllands Beredskab</t>
  </si>
  <si>
    <t>Station: Aalborg	Redn.-Drukneulykke FJORD</t>
  </si>
  <si>
    <t>Nordjyllands Beredskab</t>
  </si>
  <si>
    <t>22-4-2021 12 41</t>
  </si>
  <si>
    <t>Førstemelding: Redn.-Drukneulykke FJORD Station: Aalborg</t>
  </si>
  <si>
    <t>Forsvaret  Døgnrapport</t>
  </si>
  <si>
    <t xml:space="preserve">12.42. Beredskabet blev indsat til en personredning i Limfjorden. En person blev bjærget. </t>
  </si>
  <si>
    <t>Nordjyllands Politi</t>
  </si>
  <si>
    <t>@NjylPoliti 22. apr. Kl. 1241 indkom der anm. via 112 om drukneulykke i Limfjorden ved Limfjordsbroen i Nørresundby. Det viste sig at en uligevægtig 51 årig mand fra Aalborg var sprunget i vandet og ført af strømmen over fjorden. Han blev reddet op af en redningsbåd. #politidk</t>
  </si>
  <si>
    <t>@NjylPoliti 22. apr.</t>
  </si>
  <si>
    <t>Han var forkommen og nu til behandling på sygehus i Aalborg men er uskadt. #politidk"</t>
  </si>
  <si>
    <t>12.1628204052712,56.1004410243402,"5/6-21, mand 94, Rågeleje","GRIBSKOV 112</t>
  </si>
  <si>
    <t>94-årig mand mister livet i drukneulykke ved Rågeleje</t>
  </si>
  <si>
    <t>Lørdag middag fik Nordsjællands Politi en anmeldelse om, at en livløs mand var trukket i land.</t>
  </si>
  <si>
    <t>05. jun 2021, kl. 19:58</t>
  </si>
  <si>
    <t>Signe Julie Andersen</t>
  </si>
  <si>
    <t>Ritzau</t>
  </si>
  <si>
    <t>Nyhedsbureau</t>
  </si>
  <si>
    <t>En mand på 94 år mistede lørdag livet under en svømmetur ved Rågeleje ved Vejby på Sjælland.</t>
  </si>
  <si>
    <t>Det oplyser vagtchef ved Nordsjællands Politi Daniel Cunneely.</t>
  </si>
  <si>
    <t>Politiet fik klokken 12.15 en anmeldelse om, at en livløs mand var trukket i land. Der blev udført hjertelungeredning, men mandens liv stod ikke til at redde.</t>
  </si>
  <si>
    <t>Politiet mistænker ikke, at der ligger en forbrydelse bag.</t>
  </si>
  <si>
    <t>Familien er underrettet, oplyser politiet.</t>
  </si>
  <si>
    <t>9.92144295917683,57.0556515078331,"Non-fatal, 9/5-21, kvinde, Aalborg","Forsvarets Døgnrapport 9. maj:</t>
  </si>
  <si>
    <t>20.04: Person springer ud fra limfjordsbroen. Personen blev reddet i land af beredskabet.</t>
  </si>
  <si>
    <t>Nordjyske.dk</t>
  </si>
  <si>
    <t>Dykker måtte i vandet: Kvinde faldt i vandet fra Limfjordsbroen</t>
  </si>
  <si>
    <t>Søndag aften måtte Nordjyllands Politi og Nordjyllands Beredskab en tur i Limfjorden for at hente en kvinde op af vandet</t>
  </si>
  <si>
    <t>Politi, dykkere og en ambulance rykkede søndag aften ud til en ulykke ved Limfjordsbroen. Foto: Jan Pedersen</t>
  </si>
  <si>
    <t>AALBORG:Søndag aften er en kvinde blevet reddet op af Limfjorden og kørt på skadestuen til tjek.</t>
  </si>
  <si>
    <t>Både politiet og Nordjyllands Beredskab rykkede klokken 20.02 ud til Limfjordsbroen i Aalborg, efter en forbipasserende fodgænger havde slået alarm - en kvinde var røget i fjorden fra broen.</t>
  </si>
  <si>
    <t>- Da vi nåede frem til Limfjordsbroen, kunne vi se kvinden ligge med hovedet over vandet og flyde derude. Så en dykker blev sendt ud efter, siger vagtchef ved Nordjyllands Politi, René Kortegaard.</t>
  </si>
  <si>
    <t>- Efter omstændighederne havde kvinden det godt, og vi har kørt hende på sygehuset for lige at blive tjekket, tilføjer han."</t>
  </si>
  <si>
    <t>12.0961972146955,56.0720787174753,"Non-fatal, 16/5-21, mand, Holløselund","Vidner reddede mand fra at drukne i vaders: Redningsfolk bar patient op ad høj skrænt</t>
  </si>
  <si>
    <t>16. maj 2021</t>
  </si>
  <si>
    <t>HOLLØSELUND: En mandlig lystfisker kom i alvorlige problemer, da han søndag formiddag ved 10-tiden faldt omkuld i sine vaders udfor stranden ved Melbys Vænge i Holløselund.</t>
  </si>
  <si>
    <t>Vaders kan være farlige, hvis man ikke passer på ude i vandet. Hvis man falder uheldigt kan de fyldes med vand og den indefangne luft i støvlerne gøre at man ender med at stå på hovedet i vandet uden chance for at komme op at stå ved egen hjælp. Den type ulykker har kostet flere lystfiskere livet –  sådan gik det heldigvis ikke i dag.</t>
  </si>
  <si>
    <t>To vidner til ulykken kom hurtigt lystfiskeren til hjælp, der er ifølge lokale oplysninger tale om en dykker samt en mandlig sygeplejerske som kom ud til lystfiskeren og fik ham bjærget i land samt iværksat førstehjælp.</t>
  </si>
  <si>
    <t>Den uheldige mand slap med at sluge en del af Kattegat inden han kom på ret køl, og da han efterfølgende blev dårlig blev der tilkaldt en ambulance til stedet, ligesom politi og brandvæsen rykkede ud til stedet.</t>
  </si>
  <si>
    <t>Brandmandskabet fra Gribskov Beredskab stod for at få patienten op fra stranden, skrænten er ca. 50 meter høj og via trappen  er der omkring 80 meter snørklet vej fra stranden og op til toppen hvor ambulancen stod.</t>
  </si>
  <si>
    <t>Patienten blev behandlet på stedet af ambulanceredderne og akutlægen, inden han blev kørt afsted til behandling på Hillerød Sygehus. Der var ingen oplysninger om at den uheldige lystfisker skulle være kommet noget alvorligt til ved uheldet i vandet.</t>
  </si>
  <si>
    <t>https://www.netavisengribskov.dk/taet-paa-at-drukne-i-vaders-redningsfolk-bar-patient-op-ad-hoej-skraent/"</t>
  </si>
  <si>
    <t>14.2065194252488,55.2768572132368,"19/5-21, mand, Østersøen","Mand faldt over bord fra skib</t>
  </si>
  <si>
    <t>AF BJARNE HANSEN / Onsdag 19-5-21 - 09:54</t>
  </si>
  <si>
    <t>BORNHOLM –  Natten til onsdag var der en redningsaktion nordøst for Bornholm, oplyser Forsvaret.</t>
  </si>
  <si>
    <t>Kl. 04:55 blev en dansk redningshelikopter indsat til støtte for et svensk redningscenter i forbindelse med en mand-over-bord situation nordøst for Bornholm.</t>
  </si>
  <si>
    <t>Den nødstedte blev samlet op af en redningsbåd.</t>
  </si>
  <si>
    <t>Forsvaret har ikke oplyst yderligere detaljer om redningsaktionen.</t>
  </si>
  <si>
    <t>https://bornholm.nu/nyheder/mand-faldt-over-bord-fra-skib/103478"</t>
  </si>
  <si>
    <t>14.6995218214168,55.1197720333881,"19/5-21, mand 72, Antoinette Strand","Ældre mand fundet død ved Antoinette Strand</t>
  </si>
  <si>
    <t>AF BJARNE HANSEN / Onsdag 19-5-21 - 14:31</t>
  </si>
  <si>
    <t>RØNNE –  En mand i starten af 70’erne blev onsdag eftermiddag fundet død i vandkanten ved Antoinette Strand.</t>
  </si>
  <si>
    <t>Vagthavende ved Bornholms Politi oplyser, at politiet via Alarm 112 ved 13-tiden fik anmeldelse om, at der lå en livløs mand i vandkanten.</t>
  </si>
  <si>
    <t>Politi og redningsmandskab blev sendt til stranden.</t>
  </si>
  <si>
    <t>Trods forsøg på genoplivning, så lykkedes det ikke at redde mandens liv.</t>
  </si>
  <si>
    <t>Ifølge Bornholms Politi er der tale om en herboende mand, og de tekniske undersøgelser er endnu ikke afsluttet.</t>
  </si>
  <si>
    <t>https://bornholm.nu/nyheder/aeldre-mand-fundet-doed-ved-antoinette-strand/103484</t>
  </si>
  <si>
    <t>TV 2/Bornholm</t>
  </si>
  <si>
    <t>En ældre mand er fundet livløs ved Antoinette strand i Rønne.</t>
  </si>
  <si>
    <t>Af: Julie Svensson</t>
  </si>
  <si>
    <t xml:space="preserve">Onsdag eftermiddag blev en herboende mand i starten af 70'erne fundet livløs på Antoinette strand i Rønne. </t>
  </si>
  <si>
    <t>Både Bornholms Politi, ambulancereddere og Bornholms Brandvæsen var til stede på stranden efter manden blev fundet. Bornholms Brandvæsen har assisteret ambulancereddere med bårehjælp.</t>
  </si>
  <si>
    <t>- Der er fire hjul på båren, men de synker ned på grund af sandet, så ambulancen tilkalder bårehjælp af den livløse person. Så vi assisterer ambulancen, siger vagthavende hos Bornholms Brandvæsen.</t>
  </si>
  <si>
    <t>På Antoinette strand forsøgte ambulancereddere af genoplive manden. Manden blev erklæret død på Bornholms Hospital godt en time efter.</t>
  </si>
  <si>
    <t>Manden er identificeret og nu skal Bornholms Politi undersøge liget og fastsætte dødsårssagen.</t>
  </si>
  <si>
    <t>På Twitter oplyser Bornholms Politi, at der ikke er noget, der tyder på, at der skulle være sket noget kriminelt.</t>
  </si>
  <si>
    <t>____________________________________________________________</t>
  </si>
  <si>
    <t>72-årig dødfunden mand var fra Rønne</t>
  </si>
  <si>
    <t>AF BJARNE HANSEN / Torsdag 20-5-21 - 07:24</t>
  </si>
  <si>
    <t>RØNNE –  Bornholms Politi oplyser, at den 72-årige mand, der onsdag ved 13-tiden blev fundet livløs i vandkanten på Antoinette Strand, var fra Rønne.</t>
  </si>
  <si>
    <t>Der blev forgæves forsøgt genoplivning, men manden blev ved ankomsten til Bornholms Hospital erklæret død.</t>
  </si>
  <si>
    <t>Dødsårsagen er endnu ikke fastslået, men ifølge politiet er der intet, der tyder på, at der er sket noget kriminelt."</t>
  </si>
  <si>
    <t>15.2681534472059,54.8923134177179,"20/5-21, mand 46, Østersøen","Fisker frygtes druknet</t>
  </si>
  <si>
    <t>Mandens kutter sejlede tom ind i den polske kyst torsdag formiddag. Eftersøgning indstillet uden resultat</t>
  </si>
  <si>
    <t>En 46-årig fisker frygtes omkommet, efter at han er faldet over bord fra sin kutter i Østersøen.</t>
  </si>
  <si>
    <t>Det oplyser Bornholms Politi.</t>
  </si>
  <si>
    <t>Kutteren 'Ramona' fra Svaneke var tom, da den torsdag formiddag sejlede ind på den polske kyst.</t>
  </si>
  <si>
    <t>Forsvarets søredningstjeneste og den polske søredningstjeneste iværksatte en eftersøgning med helikopter og flere redningsbåde.</t>
  </si>
  <si>
    <t>- På et tidspunkt finder man et garn fra båden og får det bjærget. Fiskeren kunne muligvis være blevet fanget i garnet og trukket i vandet, men garnet var tomt, fortæller Jan Hansen, der er vagthavende ved Bornholms Politi.</t>
  </si>
  <si>
    <t>Forsvarets redningstjeneste oplyser til det regionale medie bornholm.nu, at fiskeren formentlig er faldet over bord omkring midnat under fiskeri ved Nexø.</t>
  </si>
  <si>
    <t>Ved 16-tiden blev eftersøgningen indstillet.</t>
  </si>
  <si>
    <t>- Ud fra den tid han har været i vandet og vandets temperatur er vurderingen, at han ikke længere kan være i live, forklarer Jan Hansen.</t>
  </si>
  <si>
    <t>De pårørende til den 46-årige er underrettet."</t>
  </si>
  <si>
    <t>12.5953864431334,55.6793511630931,"6/6-21, kvinde 25, Københavns Havn","07/06/2021 KL. 09:32</t>
  </si>
  <si>
    <t>Ung kvinde druknet under badning</t>
  </si>
  <si>
    <t>En 25-årig kvinde mistede søndag aften på tragisk vis livet under badning i Københavns Havn. Det skriver Ritzau.</t>
  </si>
  <si>
    <t>Klokken var omkring 19, da den unge kvindes venner slog alarm til politiet.</t>
  </si>
  <si>
    <t>De havde alle været ude og bade i vandet ved Ofelia Plads og Skuespilhuset, da den 25-årige kvinde pludselig forsvandt ud af syne.</t>
  </si>
  <si>
    <t>Hun blev efterfølgende reddet livløs op af vandet og kørt på hospitalet, hvor hun blev erklæret død.</t>
  </si>
  <si>
    <t>Dødsårsagen er uklar, men måske kan et ligsyn mandag kaste lys over, hvad der ligger bag, skriver Ritzau."</t>
  </si>
  <si>
    <t>10.3674667321606,57.6688280649666,"Non-fatal, 22/5-21, 2 mænd, Kandestederne","To dykkere reddet efter mere end syv timer i vandet</t>
  </si>
  <si>
    <t>Dykkerne var sejlet ud for et dyk inden mørkets frembrud ved Kandestederne, men deres båd rev sig løs fra ankeret.</t>
  </si>
  <si>
    <t>22. maj 2021, kl. 09:03</t>
  </si>
  <si>
    <t>Henriette Maj Pedersen</t>
  </si>
  <si>
    <t>Journalist og VJ</t>
  </si>
  <si>
    <t xml:space="preserve">Natten til lørdag er to dykkere fundet i god behold efter at have opholdt sig i vandet ved Kandestederne, der ligger sydvest for Skagen, i mere end syv timer. </t>
  </si>
  <si>
    <t xml:space="preserve">Nordjyllands Politi modtog ved 23-tiden et opkald fra en af de to dykkeres hustru, der var bekymret for hendes mand og hans kammerat. </t>
  </si>
  <si>
    <t>De to mænd var ved 17-tiden taget ud for at dykke ved et vrag, der ligger cirka fem kilometer fra kysten ved Kandestederne, men da de ikke var kommet tilbage som aftalt, og hun ej heller kunne få kontakt til dem, slog hun alarm.</t>
  </si>
  <si>
    <t xml:space="preserve">Nordjyllands Politi sender i første omgang en patrulje forbi stranden ved Kandestederne, hvor man ser bil og bådtrailer, men intet spor af de to mænd. </t>
  </si>
  <si>
    <t>Politiet sætter gang i en større eftersøgning både til vands og i luften, søværnet sætter en redningshelikopter i luften og fem både fra Skagen Redningsstation og Hirtshals Redningsstation bliver sat i vandet.</t>
  </si>
  <si>
    <t>Klokken halv to natten til lørdag får man øje på ""noget"" i vandet, der viste sig at være de to mænd.</t>
  </si>
  <si>
    <t>På vandet cirka tre sømil fra kysten - svarende til cirka 5,6 kilometer - opdagede besætningen på en af bådene et flashlys, der viste sig at være fra de to savnede dykkere.</t>
  </si>
  <si>
    <t xml:space="preserve">De to dykkere bliver reddet op i en af redningsbådene. </t>
  </si>
  <si>
    <t>- Besætningen fik dem hurtigt op i båden og sejlede dem ind til stranden, hvor de blev tilset af lægen fra en redningshelikopter, oplyser Skagen Redningsstation.</t>
  </si>
  <si>
    <t>Begge personer var ved godt mod og glade for, at de var blevet fundet.</t>
  </si>
  <si>
    <t>- De er trætte men er efter omstændighederne i god behold, lyder det fra vagtchef hos Nordjyllands Politi, Mads Hessellund, der tilføjer, at de to ikke brug for at blive tilset på sygehus.</t>
  </si>
  <si>
    <t>De to dykkere betegnes som erfarne dykkere, og de havde tøjret deres båd ved dykkerstedet, men da dykkerne kom op til havoverfladen opdagede de, at deres båd havde revet sig løs fra ankeret og var væk.</t>
  </si>
  <si>
    <t>Stor ros fra vagthavende ved Søværnet</t>
  </si>
  <si>
    <t>Fra den vagthavende officer ved Søværnet, Ole Theill, lyder der stor ros til de to dykkere.</t>
  </si>
  <si>
    <t>- De har været gode til at give deres pårørende besked om, hvor de skulle hen, hvornår, og hvad de skulle. Havet er stort, men med de informationer vidste vi lige præcis, hvor vi skulle lede efter dem, siger han til TV 2.</t>
  </si>
  <si>
    <t>Og i virkeligheden kunne redningsbådene sejle direkte ud og finde de to dykkere, da de først var meldt savnet.</t>
  </si>
  <si>
    <t>Samtidig havde dykkerne orden i deres udstyr, så de kunne holde varmen i 10 graders varmt vand i otte timer. Faktisk kunne dykkerne efter at være kommet i land og en kort snak med politiet - der står for redningen på land - køre hjem til deres familier.</t>
  </si>
  <si>
    <t>- Den her redningsaktion var en af dem, hvor jeg var nervøs for udfaldet. Men det viste sig at blive en simpel redning, siger Ole Theill."</t>
  </si>
  <si>
    <t>12.1094365209304,55.9872801324123,"23/5-21, mand 24, Arresø","Ligfund: En savnet 24-årig mand er formentlig fundet i Arresø</t>
  </si>
  <si>
    <t>28. maj 2021</t>
  </si>
  <si>
    <t>(Foto: Allan Andersen)</t>
  </si>
  <si>
    <t>RAMLØSE: Nordsjællands Politi har i samarbejde med Rigspolitiets Vandsøgningshunde og Forsvarets Dykkertjeneste siden den 23. maj 2021 foretaget eftersøgning efter en 24-årig ung mand, der formodedes at være druknet efter en kæntringsulykke med en kano på Arresø.</t>
  </si>
  <si>
    <t>Fredag eftermiddag kl. 13.59 lokaliserede og bjærgede Forsvarets dykkere en livløs person, efter at en af Rigspolitiets vandsøgningshunde havde givet tydeligt tegn på, at der var en person i vandet.</t>
  </si>
  <si>
    <t>Politiet formoder, at den bjærgede er identisk med den eftersøgte unge mand, en 24-årig mand fra København, og de pårørende er underrettet om fundet.</t>
  </si>
  <si>
    <t>En endelig identifikation vil ske i næste uge, det oplyser Nordsjællands Politi.</t>
  </si>
  <si>
    <t>Livløs mand fundet i vandet</t>
  </si>
  <si>
    <t>Endelig identifikation af manden vil ske i næste uge</t>
  </si>
  <si>
    <t>Dykkere har fredag fundet en livløs person i vandet i Arresø ved Frederiksværk, som formodes at være den 24-årige mand, der forsvandt i vandet under en kano-tur med sin kammerat 23. maj.</t>
  </si>
  <si>
    <t>Endelig identifikation af manden vil ske i næste uge.</t>
  </si>
  <si>
    <t>Madens kammerat reddede sig i land, da kanoen kæntrede. På land stod en tredje ven, som sprang i vandet for at hjælpe, men den 24-årige forsvandt i vandet, og siden har politi og dykkere ledt efter ham.</t>
  </si>
  <si>
    <t>__________________________________________________________________________________</t>
  </si>
  <si>
    <t>Drukneulykke på Arresø: Ung mand savnes efter stor eftersøgning</t>
  </si>
  <si>
    <t>24. maj 2021</t>
  </si>
  <si>
    <t>RAMLØSE: Søndag aften omkring kl. 21.00 stoppede Nordsjællands Politi eftersøgningen i Arresø efter en 23-årig mand, hans to jævnaldrende kammerater reddede sig selv i land efter de var kæntret med en kano, omkring kl. 18.30.</t>
  </si>
  <si>
    <t>Ulykken skete i vandet udfor Fugletårnet i Auderød Skov, den savnede unge mand blev set forsvinde i vandet, og er ikke set siden trods en massiv eftersøgning med både og helikopter.</t>
  </si>
  <si>
    <t>Ulykken skete da to af de tre unge mænd var sejlet ud i en kano, de brugte ikke redningsveste og kom derfor i alvorlig knibe da kanoen kæntrede. Kammeraten som så ulykken ske inde fra land slog alarm til 1-1-2, og løb herefter selv ud i vandet for at hjælpe, det lykkede ham at redde den ene kammerat med ind til land, mens den anden –  en 23-årig mand fra København –  forsvandt under vandoverfladen.</t>
  </si>
  <si>
    <t>Den første politipatrulje på stedet måtte løbe over 1,2 km ad skovvejen for at komme de nødstedte mænd til hjælp, der sad en kraftig kæde på tværs af skovvejen og patruljen havde ikke værktøj til at klippe den over med, så de besluttede at løbe ind i skoven i stedet for at vente på redningsmandskab med værktøj.</t>
  </si>
  <si>
    <t>Da flere politipatruljer, akutlæge og flere ambulancer ankom var kæden ifølge et vidne fortsat ikke blevet fjernet, men skovfogeden fik hurtigt låst kæden op så køretøjerne kunne køre ind i skoven.</t>
  </si>
  <si>
    <t>Overfor Netavisen Gribskov afviser skovfogeden dog at nogen redningskøretøjer, udover den første patruljevogn, på nogen måde blev forsinket idet den låste kæde ifølge skovfogeden var fjernet da de næste køretøjer kom frem til Nordhusvej.</t>
  </si>
  <si>
    <t>Udover en del både i vandet, så søgte man også efter den savnede mand med en SAR-helikopter fra Forsvaret, men ulykkeligvis var indsatsen søndag aften endnu uden resultat.</t>
  </si>
  <si>
    <t>Omkring kl. 21 blev eftersøgningen opgivet, men vil blive genoptaget mandag morgen. De to overlevende unge mænd blev begge kørt hjem til deres pårørende, da de ikke havde behov for behandling på hospitalet.</t>
  </si>
  <si>
    <t>Stor redningsaktion: Tre personer kæntret i kano</t>
  </si>
  <si>
    <t>Politiet oplyser, at de stadig mangler at finde den tredje person</t>
  </si>
  <si>
    <t>Både helikoptere, dykkere og redningsbåde var med i eftersøgningen. Foto: Ole Steen</t>
  </si>
  <si>
    <t>Af: Emil Rützou</t>
  </si>
  <si>
    <t>Tre personer er kæntret i en kano i Arresø ved Frederiksværk, hvoraf den ene stadig er savnet. Det oplyser Nordsjællands Politi til Ekstra Bladet.</t>
  </si>
  <si>
    <t>- Vi fik en anmeldelse 18.39 fra en person, der stod i området og kunne se, at en kano var kæntret, fortæller vagtchefen fra Nordsjællands Politi til Ekstra Bladet og tilføjer:</t>
  </si>
  <si>
    <t>- Anmelderen kunne høre, at der var to personer, der råbte om hjælp.</t>
  </si>
  <si>
    <t>Han oplyser yderligere, at politiet ved ankomst fandt to personer i vandkanten, som selv var svømmet i land, men at der stadig mangler en tredje person.</t>
  </si>
  <si>
    <t>- Vi er stadig i fuld gang med at lede efter den sidste mand med både redningshelikoptere og dykkertjenesten, siger vagtchefen.</t>
  </si>
  <si>
    <t>Der er tale om tre mænd i 20'erne, hvor ingen bar redningsvest.</t>
  </si>
  <si>
    <t>- Vi kører på indtil det bliver mørkt, og genoptager eftersøgningen i morgen tidlig, hvis ikke vi finder den sidste inden, siger vagtchefen.</t>
  </si>
  <si>
    <t>Vagtchefen oplyser 22.43, at eftersøgningen er sat på pause indtil i morgen tidlig. Han oplyser ydermere, at alle pårørende er underrettet."</t>
  </si>
  <si>
    <t>10.635790646361,55.0592562972324,"Non-fatal, 23/5-21, kvinde 14, Svendborg","Indstillet til dusør: 19-årig redder 14-årig pige fra druknedød</t>
  </si>
  <si>
    <t>En 19-årig mand sprang søndag aften i det kolde vand ud for Svendborg for at redde en 14-årig pige. Det er politiets opfattelse, at hun ikke var overlevet uden den unge mands hjælp.</t>
  </si>
  <si>
    <t>Pigen faldt i vandet på Christiansmindevej i Svendborg sent søndag aften.</t>
  </si>
  <si>
    <t>Foto: Google Maps</t>
  </si>
  <si>
    <t>24. maj 2021, kl. 07:50</t>
  </si>
  <si>
    <t>Julie Schuster Lapp</t>
  </si>
  <si>
    <t>Omkring 22.30 søndag aften faldt en pige på 14 år i vandet, da hun fik overbalance på et rækværk, hvor hun sad med ryggen til det mørke, kolde vand på Christiansmindevej i Svendborg.</t>
  </si>
  <si>
    <t>Den 14-årige pige var eftersigende sammen med to jævnaldrende ved vandet, men hverken pigen selv eller de to venner var i stand til at få hende op af vandet.</t>
  </si>
  <si>
    <t>Til pigens held var en 19-årig mand og hans far på aftengåtur.</t>
  </si>
  <si>
    <t>- Den 19-årige hører, at der foregår noget ved vandet, hvorefter han resolut løber hen til kanten og hopper i vandet og redder hende op, fortæller vagtchef ved Fyns Politi, Peter Vestergaard.</t>
  </si>
  <si>
    <t>Dusør for livreddende hjælp</t>
  </si>
  <si>
    <t>Da pigen kommer op af vandet, er hun bevidstløs og har formentlig slugt vand. Den 19-åriges far en læge, og sammen giver de to førstehjælp til den 14-årige pige.</t>
  </si>
  <si>
    <t>Hun bliver efterfølgende kørt til hospitalet og seneste melding til Fyns Politi er, at hun skulle være okay.</t>
  </si>
  <si>
    <t>- Det er helt klart vores opfattelse, at den 19-årige har reddet hendes liv. Vi ved ikke, om hun var livløs, da hun kom op af vandet, men hun skulle nok ikk have ligget i det kolde vand ret meget længere, siger Peter Vestergaard.</t>
  </si>
  <si>
    <t>Derfor har patruljen på stedet valgt at indstille den unge mand til en dusør for hans handling ved vandet. Det bliver nu vurderet af Fyns Politi, om han skal modtage dusøren."</t>
  </si>
  <si>
    <t>10.2329732635388,56.5451038260267,"26/5-21, mand 50, Randers Fjord","RANDERS</t>
  </si>
  <si>
    <t>Efter anmeldelse: Mand fundet død i Randers Fjord</t>
  </si>
  <si>
    <t>03 jun. 2021 kl. 11:20</t>
  </si>
  <si>
    <t>Cecilie Thusing Nielsen cethn@jfmedier.dk og Lone Hammer Sørensen lohs@amtsavisen.dk</t>
  </si>
  <si>
    <t>Tørring Strand: En livløs mand blev torsdag formiddag bjærget i Randers Fjord,  skriver Østjyllands Politi på Twitter.</t>
  </si>
  <si>
    <t>Klokken 10.31 modtog politiet en anmeldelse om, at der lå en livløs mand i vandet tæt ved færgestedet i Mellerup.</t>
  </si>
  <si>
    <t>Fundet blev gjort, mens der samtidig kørte en stor koordineret eftersøgning med deltagelse af folk fra både Beredskabsstyrelsen og Østjyllands Politi for at lede efter den lystfisker, der forsvandt tirsdag 25. maj ved Mellerup.</t>
  </si>
  <si>
    <t>Men det blev en tilfældigt forbipasserende, der fandt en endnu ukendt død mand flydende med hovedet nedad i vandet ved Tørring Strand torsdag formiddag.</t>
  </si>
  <si>
    <t>Identifikation via fotos</t>
  </si>
  <si>
    <t>Beredskab og Sikkerhed Randers blev tilkaldt og kørte til stedet med gummibåden, der blev sat i vandet ved Mellerup. Der var to personer ombord til at sejle den. Dertil var der en tredje person, der assisterede inde fra land, og også indsatsleder Kirsten Dyrvig, Beredskab og Sikkerhed Randers, var til stede, ud over politiet og Beredskabsstyrelsen.</t>
  </si>
  <si>
    <t>- Vi hjalp med at få liget i land, og derefter kørte vi fra opgaven, mens politiet blev tilbage for at sørge for den videre transport af den omkomne, siger Kirsten Dyrvig.</t>
  </si>
  <si>
    <t>Den afdøde mand er blevet identificeret som værende den 50-årige mand, der i sidste uge forsvandt i forbindelse med en fisketur ved Randers Fjord. Der er ikke noget, der tyder på, at han er blevet udsat for en forbrydelse.</t>
  </si>
  <si>
    <t>Kommunikationsmedarbejder Janni Ord Lundager, Østjyllands Politi, fortæller, at liget blev kørt til kapellet i Randers, hvor der skulle tages billeder, som kunne bruges til identifikation af vedkommende.</t>
  </si>
  <si>
    <t>- Der foretages også et ligsyn, det sker formentlig først mandag, og alt efter hvad ligsynet kommer frem til, skal det vurderes, om der skal ske obduktion, oplyser Janni Ord Lundager.</t>
  </si>
  <si>
    <t>______________________________________________________________________________</t>
  </si>
  <si>
    <t>Politiet beder om hjælp: 50-årig lystfisker er fortsat forsvundet</t>
  </si>
  <si>
    <t>Politiet ledte efter Olegs hele onsdag og fortsætter torsdag. Collage: Johan Gadegaard / Østjyllands Politi</t>
  </si>
  <si>
    <t>27 maj 2021 kl. 11:55</t>
  </si>
  <si>
    <t>Randers Fjord: Politiet leder fortsat efter den 50-årige lystfisker Olegs, der ikke er vendt hjem efter en fisketur ved Randers Fjord tirsdag.</t>
  </si>
  <si>
    <t>Her var han taget alene til fjorden, og han er formentlig gået i vandet iført waders. Om aftenen skulle han mødes med en ven, og det var vennen, der opdagede Olegs' sko, som stod ved bredden.</t>
  </si>
  <si>
    <t>Da den 50-årige ikke var til at finde, kontaktede hans familie onsdag morgen politiet, som satte en større eftersøgning i gang med hundepatruljer, både og helikoptere. Men det har endnu ikke kastet nogen spor af Olegs af sig. Også torsdag er politiet i vandet og i luften for at finde den savnede mand.</t>
  </si>
  <si>
    <t>Østjyllands Politi udsender nu et signalement af manden, der beskrives som:</t>
  </si>
  <si>
    <t xml:space="preserve">50 år </t>
  </si>
  <si>
    <t>175 centimeter høj</t>
  </si>
  <si>
    <t>Vejer cirka 75-80 kilo</t>
  </si>
  <si>
    <t xml:space="preserve">Lys i huden </t>
  </si>
  <si>
    <t>Sort kort hår</t>
  </si>
  <si>
    <t>Tatovering af et lille O på højre hånd</t>
  </si>
  <si>
    <t>Har altid et rødt gummiarmbånd med en hvid streg om håndleddet</t>
  </si>
  <si>
    <t>Han er iført en sort fiskejakke, sorte bukser og en sort kasket, og han har medbragt en fiskestang, et sort net og en sort rygsæk til fjorden.</t>
  </si>
  <si>
    <t>Har man oplysninger, kan Østjyllands Politi kontaktes på telefonnummer 114.</t>
  </si>
  <si>
    <t>RANDERS</t>
  </si>
  <si>
    <t>Redningsaktion i Mellerup: Mand frygtes druknet på fisketur</t>
  </si>
  <si>
    <t>26 maj 2021 kl. 10:53</t>
  </si>
  <si>
    <t>Opdateret 26 maj 2021 kl. 20:56</t>
  </si>
  <si>
    <t>Mellerup: Politi og brandvæsen var onsdag talstærkt til stede ved en redningsaktion i Mellerup, hvor man ledte efter en forsvundet mand.</t>
  </si>
  <si>
    <t>Manden vendte ikke hjem fra sin fisketur som planlagt, og det frygtes, at han kan være druknet.</t>
  </si>
  <si>
    <t>- Vi leder efter ham med helikopter, båd og hundepatruljer i området, udtalte Jens Rønberg, vagtchef ved Østjyllands Politi, onsdag formiddag.</t>
  </si>
  <si>
    <t>Der blev slået alarm onsdag klokken 10.20, og eftersøgningen gik herefter i gang på Mellerup Lystbådehavn med Randers Fjord som omdrejningspunkt.</t>
  </si>
  <si>
    <t>- Vi ved ikke ret meget endnu. Vi ved kun, at han mangler, efter han ikke er kommet hjem fra en fisketur, lød det fra vagtchefen.</t>
  </si>
  <si>
    <t>Østjyllands Politi oplyser onsdag aften, at manden endnu ikke er fundet.</t>
  </si>
  <si>
    <t>- Vi har ikke noget nyt. Vi fortsætter, når vi får mulighed for det i forskelligt omfang, siger vagtchef Martin Christensen.</t>
  </si>
  <si>
    <t>Derudover har politiet ikke yderligere kommentarer til eftersøgningen i øjeblikket."</t>
  </si>
  <si>
    <t>8.77026341308011,55.3250549936055,"3/6-21, mand 56, Ribe","Sydjyllands Politi</t>
  </si>
  <si>
    <t>@SjylPoliti</t>
  </si>
  <si>
    <t>Drukneulykke, en 56 årig mand er fundet druknet i åen i Ribe. Alt tyder på, at det skyldes et uheld. Vi har intet yderligere til sagen. #politidk</t>
  </si>
  <si>
    <t>___________________________________________________________________________________</t>
  </si>
  <si>
    <t>Stor udrykning: 56-årig mand fundet druknet i Ribe</t>
  </si>
  <si>
    <t>Der var stor udrykning torsdag formiddag til området omkring Pile Allé øst for jernbanen i Ribe. Foto: Lars Fahrendorff</t>
  </si>
  <si>
    <t>Politi og brandvæsen rykkede torsdag omkring kl. 11.15 ud til område omkring Ribe, hvor der blev fundet en livløs person.</t>
  </si>
  <si>
    <t>03 jun. 2021 kl. 11:41</t>
  </si>
  <si>
    <t>Opdateret 03 jun. 2021 kl. 14:47</t>
  </si>
  <si>
    <t>Kåre Welinder KWE@jv.dk, Lars Fahrendorff lfa@jv.dk og Cecilie Thusing Nielsen cethn@jfmedier.dk</t>
  </si>
  <si>
    <t>Ribe: Omkring kl. 11.15 hørtes massevis af udrykningskøretøjer i det centrale Ribe. Alarmen gik hos politi og brand omkring kl. 11.15, og vagthavende hos Syd- og Sønderjyllands Politi forklarede, at der kunne være tale om en drukneulykke i det centrale Ribe.</t>
  </si>
  <si>
    <t>Uden at ville gå nærmere i detaljer forklarede vagthavende da, at der var fundet en livløs person omkring adressen Pile Allé, der ligger på det store Ribelund-område ved Ribe Østerå.</t>
  </si>
  <si>
    <t>Omkring klokken 12.40 bekræftede Syd- og Sønderjyllands Politi i et tweet, at der var fundet en 56-årig mand druknet i åen.</t>
  </si>
  <si>
    <t>Alt skulle ifølge politiet tyde på, at det skyldes et uheld.</t>
  </si>
  <si>
    <t>Politiet ønsker ikke at tilføje yderligere på nuværende tidspunkt.</t>
  </si>
  <si>
    <t>Både politi, brand og ambulancer var hurtigt til stede ved område nær Pile Allé torsdag formiddag. Foto: Lars Fahrendorff"</t>
  </si>
  <si>
    <t>11.719920944864,56.3694240733233,"4/6-21, mand 74, Spanien","Kanariske Øer</t>
  </si>
  <si>
    <t>Dansker omkommet</t>
  </si>
  <si>
    <t>Skrevet af Kathrine Hesner, man, 07/06/2021 - 10:27</t>
  </si>
  <si>
    <t>DØDSFALD: Fredag morgen var en dansk mand ude at sejle med sin familie, da han pludselig fik en blodprop og faldt i vandet. Spanien i Dag har fået bekræftet dødsfaldet ved UM.</t>
  </si>
  <si>
    <t xml:space="preserve">74-årig dansk mand omkom fredag den 4. juni på Gran Canaria under en sejltur ud for El Pajar i San Bartolomé de Tirajana Kommune. </t>
  </si>
  <si>
    <t>Mediet Maspalomasahora.com skriver, at han ifølge unavngivne kilder angiveligt skulle have fået en blodprop og være faldet i vandet.</t>
  </si>
  <si>
    <t>Koordineringscentret for nødsituationer og sikkerhed, CECOES, på De Kanariske Øer modtog alarmopkaldet omkring klokken 08:30 om morgenen.</t>
  </si>
  <si>
    <t xml:space="preserve">Han var sammen med pårørende på tidspunktet for ulykken, og de var i stand til i fællesskab at få bragt liget ind til land. </t>
  </si>
  <si>
    <t>En gruppe fra De Kanariske Øers Beredskabstjeneste, SUC, hastede til stedet med en lægeambulance, der desværre ikke kunne gøre andet end at bekræfte dødsfaldet forårsaget af et hjerteanfald.</t>
  </si>
  <si>
    <t>Den 74-årige har altså ifølge det spanske medie dansk statsborgerskab, der dog ikke har nogen oplysninger om, hvorvidt der var tale om en fastboende på øen eller en turist.</t>
  </si>
  <si>
    <t>Ifølge Laprovincia.es boede manden med sin familie på båden, der var forankret ud for kysten i BahÃ­a de Santa Ãgueda sydøst for ArguineguÃ­n. Båden hed ifølge mediet Rodearm.</t>
  </si>
  <si>
    <t>Spanske medier og myndigheder har ved tidligere lejligheder blandet de nordiske nationaliteter grundigt sammen, så vi har kontaktet Udenrigsministeriet i Danmark for at få bekræftet sagen. Her svarer man:</t>
  </si>
  <si>
    <t>Udenrigsministeriets Borgerservice kan bekræfte, at en dansk statsborger er omkommet på Gran Canaria. De pårørende er underrettet. Udenrigsministeriets Borgerservice har tavshedspligt i personsager og kan derfor ikke oplyse yderligere i sagen."""</t>
  </si>
  <si>
    <t>14.6962122886904,55.0978593545124,"6/6-21, mand 21, Rønne Havn","21-årige Nicki fundet død</t>
  </si>
  <si>
    <t>Politiets dykkere har fundet Nicki i vandet ved Rønne Havn</t>
  </si>
  <si>
    <t>Politiet er til stede på Rønne Havn.</t>
  </si>
  <si>
    <t>Bornholms Politi er i øjeblikket til stede ved Rønne Havn.</t>
  </si>
  <si>
    <t>Det skriver de på Twitter.</t>
  </si>
  <si>
    <t>De skriver yderligere, at de også er tilstede med dykkere, og at de har fundet en livløs mand i vandet ved Sdr. Bådehavn.</t>
  </si>
  <si>
    <t>Manden er ifølge Bornholms Politi identificeret som den 21-årige Nicki Aabank Gudbergsen. De pårørende er underrettet. Intet tyder på at en forbrydelse skulle have fundet sted, skriver politiet yderligere.</t>
  </si>
  <si>
    <t>21- årig væk siden søndag</t>
  </si>
  <si>
    <t>21-årige Nicki Aabank Gudbergsen forlod natten til søndag omkring kl. 02.00 en fest i Møllegade i Rønne.</t>
  </si>
  <si>
    <t>Politiet på Bornholm har siden stemt dørklokker, anvendt droner og fået assistance af søfartstjenesten, hjemmeværnet og beredskabsstyrelsen, ligesom den frivillige organisation Missing Peoples også har deltaget i eftersøgningen.</t>
  </si>
  <si>
    <t>Nicki Aabank Gudbergsen fundet død i Rønne Havn</t>
  </si>
  <si>
    <t>Foto: Daniel Christensen, TV 2/Bornholm</t>
  </si>
  <si>
    <t>Det er nu bekræftet at manden, der blev fundet livløs i Rønne Havn, er den forsvundne 21-årige Nicki Aabank Gudbergsen.</t>
  </si>
  <si>
    <t>Af: Laust Uhrskov Jordal</t>
  </si>
  <si>
    <t>For lidt over en time siden kunne Bornholms Politi bekræfte, at man havde fundet en livløs mand i Rønne Havn. Det var politiets dykkere, der bjærgede manden.</t>
  </si>
  <si>
    <t>De pårørte er nu blevet kontaktet, og de har netop kunne bekræfte, at det er Nicki Aabank Gudbergsen, der er blevet fundet.</t>
  </si>
  <si>
    <t>Det fortæller efterforskningsleder og vicepolitiinspektør i Bornholms Politi, Henrik Schou.</t>
  </si>
  <si>
    <t>Nicki Aabank Gudbergsen har været savnet siden han forlod en fest klokken cirka 02.00 natten til søndag.</t>
  </si>
  <si>
    <t>Bornholms Politi valgte at lede på bunden af havnen efter at have gennemgået flere dages videoovervågning fra kameraerne på havnen. På den måde lykkedes det, at finde ud af, hvor den efterlyste var forsvundet hen.</t>
  </si>
  <si>
    <t>- Vi har de seneste dage forsket i rigtig mange efterforskningsretninger. En af de retninger, vi har kigget i, har været at gennemse overvågningsbilleder fra Rønne Havn. Det har vi gjort både i går og i dag. I dag fandt vi så billeder af, at Nicki gik på molen i Sdr. Bådehavn og gik i retning mod vandet. Har har han givetvis mistet balancen og er faldet i vandet, siger Henrik Schou.</t>
  </si>
  <si>
    <t>Intet tyder på at en forbrydelse skulle have fundet sted, men Nicki Aabank Gudbergsen er nu bragt til Bornholms Hospital, hvor der skal foretages obduktion for at med sikkerhed kunne udelukke, at der er sket en strafbar handling, forklarer Henrik Schou."</t>
  </si>
  <si>
    <t>12.570402188413,55.6163110602601,"Non-fatal, 9/6-21, mand 3, Amager","KØBENHAVN SAMFUND</t>
  </si>
  <si>
    <t>3-årige Julian faldt i vandet: ""Pædagogerne opdagede intet""</t>
  </si>
  <si>
    <t>En tjener på en café reagerede lynhurtigt, da en knap fire år gammel dreng i går faldt i vandet uden at pædagogerne i hans institution opdagede noget.</t>
  </si>
  <si>
    <t>Forældrene tager i dag deres knap fireårige søn Julian en tur til lægen for en sikkerheds skyld - men understreger, at han har det godt. Privatfoto.</t>
  </si>
  <si>
    <t>10. jun 2021, kl. 14:49</t>
  </si>
  <si>
    <t>hans-noergaard.jpg</t>
  </si>
  <si>
    <t>Hans Nørgaard</t>
  </si>
  <si>
    <t xml:space="preserve">Det kunne være gået forfærdeligt galt. </t>
  </si>
  <si>
    <t>Men takket være en lynhurtig tjener på en café endte det heldigvis godt, da en lille gruppe drenge fra daginstitutionen Børnehuset 8-tallet i København kom på afveje og en af dem faldt i en dyb sø.</t>
  </si>
  <si>
    <t>Institutionen ligger i Bjarke Ingels-byggeriet 8-Tallet, og bygningen ligger ud til en aflang sø, som afgrænser området mod Kalvebod Fælled.</t>
  </si>
  <si>
    <t xml:space="preserve">Onsdag eftermiddag smuttede en lille gruppe drenge væk fra pædagogerne, som intet opdagede, da en 3-årig dreng pludselig faldt i vandet, som er så dybt, at børn umuligt kan bunde i det. </t>
  </si>
  <si>
    <t>En tjener på den Café 8-tallet, der også holder til i bygningen, så drengen falde i, reagerede hurtigt og fik det våde barn op igen. Folk, der så episoden begyndte at skrive om det på Ørestads Facebook-side, og opslaget har kastet mange reaktioner af sig.</t>
  </si>
  <si>
    <t>Rystet mor</t>
  </si>
  <si>
    <t>I dag er Julians mor stadig rystet.</t>
  </si>
  <si>
    <t xml:space="preserve"> I starten kunne vi slet ikke fatte, hvad det var, der var sket</t>
  </si>
  <si>
    <t>Katla VÃ­kingsdÃ³ttir, mor</t>
  </si>
  <si>
    <t>- Jeg blev ringet op af en pædagog fra børnehaven, og jeg kunne høre, at det var alvorligt, selv om der ikke var sket vores søn noget alvorligt. Som jeg forstår det, så var der en af de andre drenge, der skubbede ham i, så det var meget heldigt, at tjeneren så det, fortæller Katla VÃ­kingsdÃ³ttir, der er mor til den knap fire år gamle dreng.</t>
  </si>
  <si>
    <t>Hun understreger, at han har det godt, men for en sikkerheds skyld tager de ham alligevel til et lægetjek i dag.</t>
  </si>
  <si>
    <t>- For os var det frygteligt. I starten kunne vi slet ikke fatte, hvad det var, der var sket. Og når jeg læser om det i opslaget på Facebook, så er pædagogernes reaktion måske ikke lige det, man forventer, siger hun.</t>
  </si>
  <si>
    <t>Nu skal Julian begynde i en ny daginstitution.</t>
  </si>
  <si>
    <t>- Vi har lige fået at vide, at vi kan få en ny plads. Og indtil vi har den, holder vi ham hjemme, for han skal ikke tilbage til børnehaven. Jeg har mistet tilliden, siger hun.</t>
  </si>
  <si>
    <t>Tjener sprang i vandet</t>
  </si>
  <si>
    <t>Takket være en meget hurtig og opmærksom tjener på Café 8-tallet er drengen i god behold trods den voldsomme forskrækkelse. Tjeneren hedder Sophie Olsen og har i halvandet år arbejdet på cafeen, der har en god udsigt ud over vandet og Fælleden på den anden side.</t>
  </si>
  <si>
    <t>- Børnene er der  flere gange om ugen og har gule veste på.  De plejer sammen med pædagogerne at være, hvor der er nogle træer og træstubbe. Derfra er der ikke frit udsyn til vandet. Men så så jeg, at der kom fire-fem børn hen og stod ved vandkanten. De stod og kiggede ned på fiskene. Jeg tænkte på, hvornår der mon kom en pædagog, men jeg gjorde ikke noget, for jeg kan jo ikke lige se, hvem der er pædagoger, og hvem der er cafégæster, fortæller hun til TV 2 Lorry.</t>
  </si>
  <si>
    <t xml:space="preserve"> Jeg så, at hans hoved forsvandt under vandet.</t>
  </si>
  <si>
    <t>Sophie Olsen, tjener, Cafe 8tallet</t>
  </si>
  <si>
    <t>Men hun blev ved med at holde øje med børnene, og det kunne hun, fordi hun heldigvis ikke havde så travlt med dagens arbejde endnu.</t>
  </si>
  <si>
    <t>- Og så var der et af børnene, der skubbede en af de andre i vandet. Jeg tænkte ""fuck"", kan han nu svømme - og videre, at selvfølgelig kan han ikke det. Og jeg så, at hans hoved forsvandt under vandet, forklarer Sophie Olsen.</t>
  </si>
  <si>
    <t>Der sidder en stige på kanten af søen, og den smuttede hun ned af og ud i vandet med forklæde og alt tøjet på.</t>
  </si>
  <si>
    <t>- Heldigvis kunne jeg lige akkurat bunde. Jeg fik fat i drengen og fik ham op over vandet. Han var ked af det, og da han sagde ""jeg er helt våd"", så blev jeg lettet over, at han ikke havde det værre. Jeg kom hen til stigen med ham og rakte ham op - og så var der en af cafegæsterne, der tog imod ham, fortæller hun.</t>
  </si>
  <si>
    <t>Derefter kravlede den dyngvåde Sophie Olsen selv op - og blev mødt af klapsalver fra cafégæsterne.</t>
  </si>
  <si>
    <t>Bygningen 8tallet ligger natursmukt ud mod Fælleden - men er også omkranset af vand, der kan være livsfarligt for små børn, hvis de dratter i uden at blive set.</t>
  </si>
  <si>
    <t>Vanvittig måde at håndtere det på</t>
  </si>
  <si>
    <t>En af dem, der så drengen falde i vandet er Kennet Gøtterup, der arbejder som personlig træner. Han var i gang med at træne lige ved siden af Café 8tallet.</t>
  </si>
  <si>
    <t>- Vi møder tit børn, der er på tur der og på Fælleden. De har altid gule veste på, så de er lette at kende. I går da vi trænede, så jeg så fire drenge, der gik rundt ved kanten til vandet, og jeg tænkte, at der helt sikker var nogle pædagoger, der holdt øje med dem. Så nåede de hen til cafeen, og der er kanten ud mod vandet smallere. Og så ved jeg ikke, om drengen fik øje på en fisk, eller hvad der skete, men han røg i, fortæller han til TV 2 Lorry.</t>
  </si>
  <si>
    <t>Og selv om Kennet Gøtterup straks løb hen mod stedet, så var Sophie Olsen allerede i gang med redningsaktionen og fik drengen op.</t>
  </si>
  <si>
    <t xml:space="preserve"> Det er en fuldstændigt vanvittig måde at håndtere det på.</t>
  </si>
  <si>
    <t>Kennet Gøtterup, øjenvidne.</t>
  </si>
  <si>
    <t>- Der var så en anden gæst, der løb hen til pædagogerne, som stadig ikke havde opdaget noget.  En pædagog kom med tilbage, og tog et af børnene i hånden og sagde ""I ved godt, at I ikke må være her!""..og vendte sig så om med børnene. På det tidspunkt er det stadig ikke gået op for pædagogen, at et af børnene rent faktisk var faldet i vandet. Drengen, der er våd, bliver så af en gæst rakt til pædagogen, der bare igen siger ""I må ikke gå væk"", forklarer Kennet Gøtterup.</t>
  </si>
  <si>
    <t>Han siger videre, at han er forbløffet over pædagogens reaktion.</t>
  </si>
  <si>
    <t>- Det er en fuldstændig vanvittig måde at håndtere det på. Barnet havde haft hovedet under vandet og var ulykkeligt. Så er det ikke lige der, man skal sige til ham, at han har gjort noget forkert, synes jeg.</t>
  </si>
  <si>
    <t>Kennet Gøtterup har selv børn i samme alder og trænede i går sammen med en kvinde, der netop har fået tilbudt plads til sit barn i den institution, det handler om.</t>
  </si>
  <si>
    <t>- Hun sagde, at nu var hun ikke sikker på, om hun havde lyst til at få passet sit barn der, siger han.</t>
  </si>
  <si>
    <t>Kommunen undersøger sagen</t>
  </si>
  <si>
    <t>TV 2 Lorry har forelagt sagen for Københavns Kommune, der driver Børnehuset 8-tallet. I et skriftligt svar beklager de sagen.</t>
  </si>
  <si>
    <t>Hændelsen i går burde ikke kunne have fundet sted. Vi er utroligt kede af det, der er sket, og kan godt forstå, hvis den pågældende dreng og hans forældre er chokerede. Vi er i dialog med forældrene og har tilbudt dem hjælp. Vi er ved at kortlægge hændelsesforløbet, som vi derpå vil følge op på i forhold til mulige konsekvenser. Vi indhenter også oplysninger fra de involverede ansatte fra Café 8-tallet. Den pågældende børnegruppe var på tur, da hændelsen skete, og det er i dag blevet indskærpet over for institutionen, hvilke retningslinjer, der gælder, når man er på tur,"" hedder det i mailen fra områdechef Svend Alleslev."</t>
  </si>
  <si>
    <t>9.48820062785238,56.2577154926026,"Non-fatal, 12/6-21, kvinde 2, Hinge Søbad","112</t>
  </si>
  <si>
    <t>Kjellerup</t>
  </si>
  <si>
    <t>Badeulykke ved Hinge Søbad: Livløs to-årig pige reddet op af vandet</t>
  </si>
  <si>
    <t>Pigen blev heldigvis genoplivet og med lægehelikopter fløjet til Skejby</t>
  </si>
  <si>
    <t>12. juni 2021, 19.10</t>
  </si>
  <si>
    <t>Foto: Peter Erfurt</t>
  </si>
  <si>
    <t>@Mette Andersen</t>
  </si>
  <si>
    <t>HINGE En to-årig pige blev lørdag klokken 17.27 fundet livløs i vandet ved Hinge Søbad og blev reddet op af vandet og genoplivet.</t>
  </si>
  <si>
    <t>Det oplyser vagtchef Lars Even fra Midt- og Vestjyllands Politi.</t>
  </si>
  <si>
    <t>Pigen blev med lægehelikopter fløjet til Aarhus Universitetshospital i Skejby. Politiet har efterfølgende fået melding om, at hun efter omstændighederne har det godt.</t>
  </si>
  <si>
    <t>Den to-årige pige var med sine forældre ved søbadet og lå formentlig kun i vandet i kort tid, inden hun blev fundet af sin far og hurtigt reddet op. Forældrene ydede førstehjælp og havde fået deres datter genoplivet, da redningsmandskab, ambulance og politi nåede frem.</t>
  </si>
  <si>
    <t>Familien stammer fra Viby-området."</t>
  </si>
  <si>
    <t>9.60084295972946,56.1355737378317,"Non-fatal, 13/6-21, kvinde 3, Sejs-Svejbæk","Treårig pige ud af koma: Familien lettet over hendes tilstand</t>
  </si>
  <si>
    <t>Midtjyllandsavis.dk, 23/6 2021</t>
  </si>
  <si>
    <t>Tirsdag for en uge siden vækkede lægerne på Rigshospitalet den treårige pige fra Videbæk af koma, som var tæt på at drukne i vandet ved Ladepladsen i Sejs-Svejbæk. Nu er hun tilbage på Herning Sygehus SEJS-SVEJBÆK En alvorlig drukneulykke ser ud til at få glædelig slutning.</t>
  </si>
  <si>
    <t>Silkeborg</t>
  </si>
  <si>
    <t>Tre-årig pige fundet livløs i vandet ved Sejs</t>
  </si>
  <si>
    <t>Pigen faldt søndag ud af båd og blev reddet op af en anden båd på søen ved Sejs Snævringen og sejlet i land</t>
  </si>
  <si>
    <t>13. juni 2021, 18.03</t>
  </si>
  <si>
    <t>@Søren Nielsen</t>
  </si>
  <si>
    <t>Digital Redaktør</t>
  </si>
  <si>
    <t>En tre-årig pige blev søndag ved 17.30-tiden fundet livløs i vandet ikke langt fra Ladepladsen i Sejs-Svejbæk.</t>
  </si>
  <si>
    <t>Pigen var ude at sejle med sine forældre, bedsteforældre og søskende, da hun tilsyneladende faldt i vandet, uden at nogle af de øvrige ombordværende opdagede det. Familien er fra Videbæk.</t>
  </si>
  <si>
    <t>Omstændighederne er ikke nærmere fastlagt, men det var formentlig sejlere i en anden båd, som opdagede pigen ligge og flyde i vandet og fik hende reddet op. Herefter sejlede de hurtigt ind til bredden tæt ved Ladepladsen i Sejs-Svejbæk, hvor pigen fik livreddende førstehjælp.</t>
  </si>
  <si>
    <t>Flere redningskøretøjer blev kaldt til Sejs, ligesom der blev tilkaldt en lægehelikopter. Den blev der dog ikke brug for. Pigen blev hurtigt kørt på Skejby Sygehus med politieskorte, og vagtchefen hos Midt- og Vestjyllands Politi har oplyst, at der var puls, da pigen blev kørt til sygehuset.</t>
  </si>
  <si>
    <t>Det vides ikke, hvor længe pigen havde ligget i vandet, og hendes tilstand er uvis. Midtjyllands Avis har her til formiddag været i kontakt med vagtchefen hos Midt- og Vestjyllands Politi og han oplyser, at der ikke er nyt om pigens tilstand.</t>
  </si>
  <si>
    <t>3-årig pige blev fundet livløs i sø - er kørt på Skejby</t>
  </si>
  <si>
    <t>Pige var formentlig ude at sejle med sin familie, da person på anden båd så, at hun lå livløs i vandet</t>
  </si>
  <si>
    <t>En 3-årig pige er kørt til Skejby Sygehus, efter at hun blev fundet i livløs tilstand i sø ved Sejs-Svejbæk.</t>
  </si>
  <si>
    <t>Det fortæller vagtchef ved Midt- og Vestjyllands Politi Lars Even søndag aften klokken 20.20.</t>
  </si>
  <si>
    <t>Pigen var formentlig ude at sejle med sin familie, men er af uvist årsag faldet i vandet.</t>
  </si>
  <si>
    <t>- Man fik startet livreddende førstehjælp på hende. Den sidste melding, vi har, som er fra, da de kørte til Skejby Sygehus klokken 18.20, er, at man havde noget hjertelyd på pigen. Hvor kritisk og hvordan tilstanden er, ved vi ikke noget om, siger han.</t>
  </si>
  <si>
    <t>Familien befinder sig på Skejby Sygehus med pigen.</t>
  </si>
  <si>
    <t>Anmeldelsen kom klokken 17.37 fra en anden båd, hvor en person havde set et livløst barn i vandet.</t>
  </si>
  <si>
    <t>- Vi kender ikke helt optakten til det, men hun har formentlig været på en sejlbåd eller motorbåd med sin familie, og så er hun af en indtil videre ukendt årsag røget i vandet. Det er en tredje person i en anden båd, der kontakter 112, siger vagtchefen.</t>
  </si>
  <si>
    <t>Politiet ved i øjeblikket ikke, hvor længe pigen kan have befundet sig i vandet.</t>
  </si>
  <si>
    <t>Søen ved Sejs-Svejbæk er en indmunding til Gudenåen og ligger nær Silkeborg."</t>
  </si>
  <si>
    <t>11.2031275392729,55.4438903416882,"17/6-21, kvinde 71, Stillinge Strand","Kvinde omkommet i drukneulykke</t>
  </si>
  <si>
    <t>Opdateret 18. juni 2021 kl. 08:21</t>
  </si>
  <si>
    <t>Slagelse - 18. juni 2021 kl. 06:32</t>
  </si>
  <si>
    <t>Af Joe Kniesek Anette Gundlach</t>
  </si>
  <si>
    <t>En 71-årig kvinde omkom torsdag aften i en drukneulykke ved Stillinge Strand, fortæller vagtchef Joy Haensel.</t>
  </si>
  <si>
    <t>Hun oplyser, at en person ringede 112 efter, at kvinden ikke var kommet tilbage efter to timer. Anmeldelsen kom ind klokken 18.02.</t>
  </si>
  <si>
    <t>Politiet fandt senere kvindens badesko og håndklæde på stranden.</t>
  </si>
  <si>
    <t>Sydsjællands og Lolland-Falsters Politi skrev torsdag aften klokken 18.28 på Twitter, at man ledte efter en person i vandet ved Stillinge Strand.</t>
  </si>
  <si>
    <t>Helikopter og både blev taget i brug under eftersøgningen.</t>
  </si>
  <si>
    <t>Knap en halv time senere skrev politiet en ny besked om, at man havde fundet vedkommende, som blev overført til Rigshospitalet.</t>
  </si>
  <si>
    <t>Kvindens pårørende er underrettet.</t>
  </si>
  <si>
    <t>71-årig kvinde død i drukneulykke</t>
  </si>
  <si>
    <t>DANIEL MARTINSEN</t>
  </si>
  <si>
    <t>En 71-årige kvinde er torsdag aften død efter en drukneulykke.</t>
  </si>
  <si>
    <t>Det meddeler vagtchef ved Sydsjælland og Lolland-Falsters Politi fredag morgen til Sn.dk.</t>
  </si>
  <si>
    <t>Den 71-årige kvinde blev torsdag aften ved 18-tiden meldt savnet, og siden blev en større eftersøgning sat i gang ud for Stillinge Strand vest for Slagelse.</t>
  </si>
  <si>
    <t>Her blev brugt helikopter og både.</t>
  </si>
  <si>
    <t>Kort efter blev kvinden fundet i vandet, og hun blev fløjet til Rigshospitalet i København. Hendes liv stod dog ikke til at redde.</t>
  </si>
  <si>
    <t>Sydsjælland og Lolland-Falsters Politi oplyser til Sn.dk. at den 71-årige havde været savnet i to timer, da hendes forsvinden blev anmeldt til politiet.</t>
  </si>
  <si>
    <t>Hendes badesko og håndklæde blev senere fundet på stranden.</t>
  </si>
  <si>
    <t>8.65577623547386,56.4707099608393,"19/6-21, mand 47, Venø Bugt","Drukneulykke: Restauratør og tidligere legionær mistede livet</t>
  </si>
  <si>
    <t>Den 47-årige restauratør og tidligere fremmedlegionær Kent Hansen mistede lørdag livet i en drukneulykke i Venø Bugt. Arkivfoto: Morten Stricker</t>
  </si>
  <si>
    <t>Det var den tidligere fremmedlegionær og ejer af Piano Bar, Kent Hansen, Herning, der lørdag druknede i Venø Bugt i forsøget på at redde sin datter og et andet barn i en gummibåd, der drev til havs.</t>
  </si>
  <si>
    <t>21 jun. 2021 kl. 15:57</t>
  </si>
  <si>
    <t>Stefan Mikkelsen Skov staf@jfmedier.dk</t>
  </si>
  <si>
    <t>Struer: Den tragiske drukneulykke i Venø Bugt lørdag kostede den 47-årige restauratør og ejer af Piano Bar i Herning Kent Hansen livet. Det skriver Herning Folkeblad, der har fået bekræftet dødsfaldet af den afdødes søster.</t>
  </si>
  <si>
    <t>Kent Hansen druknede, da han ville redde sin datter og et andet barn i en gummibåd, der drev til havs i fralandsvinden. Børnene blev reddet af redningspersonale, mens Kent Hansen forsvandt i bugten.</t>
  </si>
  <si>
    <t>En redningshelikopter fandt ham efterfølgende, reddede ham op af vandet og fløj til Aarhus Universitetshospital, hvor han blev erklæret død.</t>
  </si>
  <si>
    <t>Kent Hansen udgav i 2008 bogen ""En legionærs bekendelser"" om sit barske liv i fremmedlegionen. Han holdt også en række foredrag om sit liv fra rodløs i Danmark til soldat i fremmedlegionen.</t>
  </si>
  <si>
    <t>STRUER</t>
  </si>
  <si>
    <t>47-årig familiefar omkom i redningsforsøg - forsøgte at svømme ud til to børn i en gummibåd</t>
  </si>
  <si>
    <t>Redningsmandskab på vandet syd for Struer. Foto: Morten Stricker</t>
  </si>
  <si>
    <t>Det endte i en tragisk ulykke, da en 47-årig mand lørdag forsøgte at redde to børn i en gummibåd.</t>
  </si>
  <si>
    <t>19 jun. 2021 kl. 17:48</t>
  </si>
  <si>
    <t>Morten Bang Larsen mola@dagbladetholstebro.dk og Mathias Mundbjerg matmu@jfmedier.dk</t>
  </si>
  <si>
    <t>Struer: Midt- og Vestjyllands Politi kunne lørdag eftermiddag fortælle, at en person var blevet reddet op af Venø Bugt syd for Struer og fløjet til Skejby Sygehus i en helikopter.</t>
  </si>
  <si>
    <t>Det skete efter en redningsaktion, hvor en gummibåd ifølge politiet var drevet væk fra bredden og ud i bugten.</t>
  </si>
  <si>
    <t>I gummibåden sad to børn, og faren til den ene af dem svømmede ud efter dem i et forsøg på at redde dem fra at drive ud.</t>
  </si>
  <si>
    <t>De to børn blev reddet i land fra gummibåden i god behold af tilkaldt redningsmandskab, mens faren, der var svømmet efter dem, forsat blev eftersøgt.</t>
  </si>
  <si>
    <t>- Han blev fundet i vandet af redningshelikopteren, som fik ham bjærget, men ikke tids nok, forklarer vagtchef ved Midt- og Vestjyllands Politi Jens Claumach.</t>
  </si>
  <si>
    <t>- Han blev erklæret død, da han ankom til Skejby Sygehus, uddyber vagtchefen og forklarer, at der er tale om en 47-årig mand fra Herning.</t>
  </si>
  <si>
    <t>Jens Claumach bekræfter, at der er tale om faren til en af pigerne i gummibåden.</t>
  </si>
  <si>
    <t>Den første melding i sagen indløb kort efter klokken 12 lørdag.</t>
  </si>
  <si>
    <t>_____________________________________________________________________________</t>
  </si>
  <si>
    <t>Dagbladet Holstebro Struer</t>
  </si>
  <si>
    <t>To piger drev ud i bugten i gummibåd: Far hevet op af vandet og fløjet til Skejby efter redningsforsøg</t>
  </si>
  <si>
    <t>Beredskabet søgte efter en mand, som forsøgte at nå de to børn i gummibåden. Foto: presse-fotos.dk</t>
  </si>
  <si>
    <t>19 jun. 2021 kl. 12:26</t>
  </si>
  <si>
    <t>Opdateret 19 jun. 2021 kl. 13:37</t>
  </si>
  <si>
    <t>Mathias Mundbjerg matmu@jfmedier.dk</t>
  </si>
  <si>
    <t>Nørskov: En person er blevet reddet op af Venø Bugt og fløjet til Skejby i helikopter efter en redningsaktion ud for Nørskov. Det oplyser Midt- og Vestjyllands Politi på Twitter.</t>
  </si>
  <si>
    <t>- Person er netop reddet op af vandet af personalet i redningshelikopter. Man flyver direkte til RGH Skejby, skriver politiet, som indtil videre ikke har yderligere oplysninger.</t>
  </si>
  <si>
    <t>Mandens tilstand kendes endnu ikke.</t>
  </si>
  <si>
    <t>Politiet skrev cirka 20 minutter tidligere, at man ledte efter en mandlig svømmer.</t>
  </si>
  <si>
    <t>Vagtchef Ole Vanghøj oplyser, at der er tale om en far til den ene af to piger på otte eller ni år, som også var i nød i forbindelse med hændelsen.</t>
  </si>
  <si>
    <t>Pigerne befandt sig i en gummibåd, som drev væk fra bredden og ud i bugten. Faren forsøgte at redde dem fra at drive ud.</t>
  </si>
  <si>
    <t>- Det er vores vurdering, at han har forsøgt at svømme efter dem, siger Ole Vanghøj.</t>
  </si>
  <si>
    <t>På Twitter oplyste politiet cirka 40 minutter efter anmeldelsen, at de to børn var i sikkerhed.</t>
  </si>
  <si>
    <t>- To børn er i god behold reddet i land fra en gummibåd, der drev væk fra kysten på grund af fralandsvind. Vi eftersøger stadig en mandlig svømmer, der var på vej ud til de to børn, skrev Midt- og Vestjyllands Politi, som altså senere fandt den eftersøgte person.</t>
  </si>
  <si>
    <t>Også en helikopter medvirkede i eftersøgningen. Foto: presse-fotos.dk</t>
  </si>
  <si>
    <t>Både en rednings- og en lægehelikopter fløj til stedet efter meldingen om en mulig drukneulykke, som kom klokken 12:06.</t>
  </si>
  <si>
    <t>Redningsaktion: Leder efter svømmer i Venø Bugt</t>
  </si>
  <si>
    <t>Midt- og Vestjyllands Politi er til stede ved Venø Bugt, hvor de leder efter en svømmer. Rednings- og lægehelikopter er på vej. To børn er reddet i land</t>
  </si>
  <si>
    <t>Af: Laura Bonvang</t>
  </si>
  <si>
    <t>OPDATERET:</t>
  </si>
  <si>
    <t>Personen, der forsvandt ude af syne, er reddet i land af redningshelikopter. Han er fløjet direkte til Skejby. Politiet har ikke yderligere oplysninger.</t>
  </si>
  <si>
    <t>Politiet leder efter en mand, der er svømmet ud mod en gummibåd i Venø Bugt ud for Nørskov syd for Struer.</t>
  </si>
  <si>
    <t>Manden har man mistet af syne, og derfor er både rednings- og lægehelikopter på vej til stedet.</t>
  </si>
  <si>
    <t>Det fortæller vagtchef hos Midt- og Vestjyllands Politi Ole Vanghøj til Ekstra Bladet.</t>
  </si>
  <si>
    <t>- Det er sådan en gummibåd, der er drevet lidt ud i bugten, og så er der en mand, der forsøger at svømme ud til den. Og nu har man ikke kontakt med ham svømmeren mere, så derfor er vi selvfølgelig ekstra bekymrede, siger vagtchefen.</t>
  </si>
  <si>
    <t>To børn er reddet i land fra gummibåden, oplyser politiet nu på Twitter.</t>
  </si>
  <si>
    <t>Anmeldelsen kom fra en borger, der befandt sig på land, da manden svømmede ud mod gummibåden. Hun ringede til politiet, da hun fik mistanke om, at manden var i problemer. Og den frygt deler politiet.</t>
  </si>
  <si>
    <t>- Vi håber på det bedste, siger vagtchefen."</t>
  </si>
  <si>
    <t>10.8476989217655,55.2944437341104,"19/6-21, mand 47, Knudshoved Færgehavn","NYBORG</t>
  </si>
  <si>
    <t>47-årig nyborgenser stadig indlagt efter drukneulykke</t>
  </si>
  <si>
    <t>Både politi, lægeambulancer og beredskabet var til stede i Knudshoved færgehavn lørdag aften, hvor en 47-årig blev fundet livløs i vandet. Foto: Kasper Riggelsen</t>
  </si>
  <si>
    <t>21 jun. 2021 kl. 11:00</t>
  </si>
  <si>
    <t>Kasper Riggelsen kri@fyens.dk</t>
  </si>
  <si>
    <t>Nyborg: En 47-årig mand befinder sig fortsat på OUH, og hans tilstand betegnes som kritisk, efter at han lørdag aften blev fundet livløs i den tidligere færgehavn, Knudshoved, lidt uden for Nyborg.</t>
  </si>
  <si>
    <t>Her bemærkede to fritidsdykkere, at den 47-årige - der ifølge Fyns Politi er bosat i Nyborg Kommune - lå i vandet med hovedet nedad, og de skyndte sig derfor at bjærge manden.</t>
  </si>
  <si>
    <t>En indsats, som efterfølgende fik stor ros fra politiets indsatsleder på stedet. Skæbnen ville, at en lægeambulance befandt sig få hundrede meter derfra, da drukneulykken indtraf.</t>
  </si>
  <si>
    <t>Den var nemlig stoppet ind på den nærliggende benzintank for at tanke op efter en tur på Rigshospitalet. Derudover blev en lægeambulance fra Nyborg tilkaldt, og også beredskabet rykkede ud.</t>
  </si>
  <si>
    <t>Ingen har set selve ulykken ske, og det er derfor fortsat uvist, hvor længe den 47-årige har drevet rundt i vandet, før de to fritidsdykkere fik øje på ham.</t>
  </si>
  <si>
    <t>Overfor Stiftstidende har de beskrevet, at det først så ud, som om han snorklede. Men de fattede mistanke, da manden slet ikke bevægede sig.</t>
  </si>
  <si>
    <t>Han blev genoplivet på stedet og efterfølgende lagt på en båre og kørt til hospitalet, hvor han altså fortsat er indlagt.</t>
  </si>
  <si>
    <t>NYBORG</t>
  </si>
  <si>
    <t>Fritidsdykkere bjærgede livløs mand efter drukneulykke i færgehavn</t>
  </si>
  <si>
    <t>Både brandfolk, læger og politi var til stede i den tidligere færgehavn, hvor en mand blev fundet livløs. Han blev siden genoplivet på stedet. Foto: Kasper Riggelsen</t>
  </si>
  <si>
    <t>En mand i 40'erne blev lørdag aften kørt til OUH efter at være blevet genoplivet på stedet. Hans tilstand beskrives som kritisk.</t>
  </si>
  <si>
    <t>19 jun. 2021 kl. 19:30</t>
  </si>
  <si>
    <t>Nyborg: To fritidsdykkere, den ene fra Nyborg, den anden fra Østerbro, bliver rost til skyerne af Fyns Politi for deres indsats lørdag aften i den tidligere Knudshoved færgehavn lidt udenfor Nyborg.</t>
  </si>
  <si>
    <t>Her fik de øje på en mand i 40'erne, som drev livløs rundt i havnebassinet med ansigtet nedad.</t>
  </si>
  <si>
    <t>- Jeg troede først, at manden snorklede, men han lå helt stille, og da jeg kom lidt tættere på, kunne jeg se, at der var noget galt, fortæller Jakob Schjerning Andersen, der havde selskab af en anden fritidsdykker, Peter Zimmermann, som befandt sig på land.</t>
  </si>
  <si>
    <t>Sammen sørgede de for at bjærge den livløse mand, mens et tredje vidne til drukneulykken slog alarm. Den hurtige indsats kan meget vel vise sig at have afgørende betydning, lyder vurderingen fra politiets indsatsleder, Peter Bisgaard.</t>
  </si>
  <si>
    <t>En af ambulancerne var tilfældigvis i området og var allerede på pletten, da manden blev reddet i land. Foto: Kasper Riggelsen</t>
  </si>
  <si>
    <t>- Det er virkelig sublimt arbejde, og det har gjort, at der i hvert fald er en teoretisk mulighed for, at manden overlever, siger han.</t>
  </si>
  <si>
    <t>Manden blev således genoplivet på stedet og efterfølgende kørt til OUH. Hans tilstand beskrives dog fortsat som kritisk, forlød det fra politiet lørdag aften, og beskeden var den samme søndag morgen.</t>
  </si>
  <si>
    <t>Skæbnen ville, at der var en ambulance til stede få hundrede meter derfra, da ulykken skete.</t>
  </si>
  <si>
    <t>Den var nemlig ved at tanke benzin efter at have været en tur på Rigshospitalet, fortæller beredskabets indsatsleder Jesper Rossen.</t>
  </si>
  <si>
    <t>- Så de når faktisk kun lige at trække manden indtil land, så står den første ambulance på stedet, siger han.</t>
  </si>
  <si>
    <t>Det er virkelig sublimt arbejde, og det har gjort, at der i hvert fald er en teoretisk mulighed for, at manden overlever.</t>
  </si>
  <si>
    <t>PETER BISGAARD, INDSATSLEDER VED FYNS POLITI</t>
  </si>
  <si>
    <t>Derudover blev der tilkaldt endnu en ambulance fra Nyborg by, og da meldingen lød på drukneulykke, rykkede beredskabet også ud med en båd.</t>
  </si>
  <si>
    <t>Helikopteren nåede man dog at afblæse, da det viste sig, at manden var reddet op på land.</t>
  </si>
  <si>
    <t>Hvordan ulykken kunne ske, og hvor længe han har ligget livløs i vandet, vides endnu ikke, men de to fritidsdykkere har set manden i området tidligere på dagen.</t>
  </si>
  <si>
    <t>Til gengæld er der ingen, der har set selve ulykken, oplyser politiets indsatslederen til Fyens Stiftstidende.</t>
  </si>
  <si>
    <t>Manden, der beskrives som i 40'erne, blev anbragt på en båre og kørt til OUH for videre behandling. Foto: Kasper Riggelsen"</t>
  </si>
  <si>
    <t>8.42262485653657,55.4741983359078,"19/6-21, mand 46, Esbjerg Havn","Syd- og Sønderjyllands Politi</t>
  </si>
  <si>
    <t>8. juli 2021 07:53</t>
  </si>
  <si>
    <t>Dykkere i Esbjerg Havn</t>
  </si>
  <si>
    <t>I forbindelse med eftersøgningen af en savnet mand vil dykkerne afsøge bassinerne i havnen</t>
  </si>
  <si>
    <t xml:space="preserve">Der vil i dag fra kl. 09.00 med dykkere blive foretaget en undersøgelse i havnen i Esbjerg. </t>
  </si>
  <si>
    <t>Det sker i forbindelse med eftersøgningen af en savnet 46-årig mand fra Vejen-området.</t>
  </si>
  <si>
    <t xml:space="preserve">Efterforskning har vist, at det seneste sted, manden har været, formentlig er på Esbjerg Havn. Derfor frygter politiet, at han kan være endt i vandet i havnen. </t>
  </si>
  <si>
    <t>Sidste livstegn fra den 46-årige var den 19. juni.</t>
  </si>
  <si>
    <t xml:space="preserve">Der er ikke mistanke om, at der er sket noget kriminelt i forbindelse med mandens forsvinden. </t>
  </si>
  <si>
    <t>Pressekontakt</t>
  </si>
  <si>
    <t>Helle Lundberg</t>
  </si>
  <si>
    <t>E-mail: hml002@politi.dk</t>
  </si>
  <si>
    <t>Telefon: 5642 2504</t>
  </si>
  <si>
    <t>Mads Dollerup-Scheibel</t>
  </si>
  <si>
    <t>E-mail: mdo006@politi.dk</t>
  </si>
  <si>
    <t>Telefon: 5642 2504"</t>
  </si>
  <si>
    <t>10.2330037806797,55.0966446542656,"Non-fatal, 22/6-21, mand 87, Faaborg Havn","FAABORG-MIDTFYN</t>
  </si>
  <si>
    <t>Drama da bil kørte i lystbådehavnen: To unge gutter reddede ældre mand fra druknedøden</t>
  </si>
  <si>
    <t>Marcus Krogh Madsen og Robin Hansen efter deres snarrådige redningsaktion, hvor de fik hevet en ældre mand op fra bilen, der kan skimtes i vandet til venstre for de to unge mænd. Foto: Palle Søby</t>
  </si>
  <si>
    <t>To unge gutter fra Sønderjylland endte som hverdagens helte, da en ældre mand tirsdag eftermiddag blev utilpas og kørte i lystbådehavnen i Faaborg.</t>
  </si>
  <si>
    <t>22 jun. 2021 kl. 18:01</t>
  </si>
  <si>
    <t>Palle Søby pse@jfmedier.dk</t>
  </si>
  <si>
    <t>Faaborg: Det blev en meget anderledes tur, end Marcus Krogh Madsen og Robin Hansen havde forestillet sig, da de tirsdag eftermiddag kørte fra Sønderjylland til Faaborg, hvor de skulle se på en båd i lystbådehavnen.</t>
  </si>
  <si>
    <t>Pludselig stod de som ""hverdagens helte"", der havde reddet en ældre mand fra druknedøden.</t>
  </si>
  <si>
    <t>- Vi var i gang på en båd, men var lige gået hen i bilen for at holde en pause, da vi ser en bil komme kørende på vejen og fortsætte lige ud i vandet. Vi løber straks derhen og springer i, men bilen begynder at tage vand ind. Så får vi åbnet døren, men den klapper i igen. Manden er ikke ved bevidsthed, fordi han har fået et ildebefindende, og han kommer først til bevidsthed igen, da han kommer op på land, fortæller Robin Hansen.</t>
  </si>
  <si>
    <t>Den ældre mands Kia kom helt under vand, da den kørte ud i lystbådehavnen. Foto: Palle Søby</t>
  </si>
  <si>
    <t>- Døren klapper i igen, som om den bliver låst. Så får vi åbnet bagdøren, og jeg får åbnet selen og trukket ham i kraven hen over passagersædet og imellem nakkestøtterne ud gennem bagsædet. På det tidspunkt er bilen faktisk gået under. Så det var få sekunder, det drejede sig om. Når man ikke er ved bevidsthed, så drukner man noget hurtigere, når man ikke kan hjælpe sig selv. Så det var tæt på. Vi har bogstaveligt talt reddet hans liv, siger Robin Hansen.</t>
  </si>
  <si>
    <t>Efter dramaet med den ældre mand viste det sig, at de også havde problemer med deres gamle Volvo.</t>
  </si>
  <si>
    <t>- Så det blev ikke lige den tur, vi havde regnet med, men det er bare godt, at det lykkedes at redde ham, siger Robin Hansen.</t>
  </si>
  <si>
    <t>Indsatsleder: Flot arbejde</t>
  </si>
  <si>
    <t>Indsatsleder Jan Dideriksen roser de to unge mænd for deres indsats.</t>
  </si>
  <si>
    <t>- Det var et godt stykke arbejde, de udførte, og det var meget heldigt, at de var lige netop dér på det tidspunkt. Ellers kunne det være endt helt galt. En ambulance har kørt den ældre mand til Svendborg Sygehus, hvor familien er hos ham, så det ser fredeligt ud nu.</t>
  </si>
  <si>
    <t>Indsatsleder Jan Dideriksen har lutter lovord til de to unge sønderjyder, der helt tilfældigt befandt sig lige i nærheden, da den ældre mand kørte i havnen. Foto: Palle Søby</t>
  </si>
  <si>
    <t>- Han fortalte selv, at han godt kunne mærke, at han blev utilpas, og så kom han til at køre ligeud dér, hvor vejen svinger. Han er fra Faaborg og kender udmærket området, så det er ikke, fordi han blev overrasket over, at vejen svinger, fortæller Jan Dideriksen.</t>
  </si>
  <si>
    <t>Der er bestilt en vognmand, som i løbet af aftenen vil fiske bilen - en Kia - op af lystbådehavnen og køre den på værksted i Faaborg.</t>
  </si>
  <si>
    <t>Den dramatiske episode skete på Værtsvej lige på det sted, hvor vejen slår et skarpt sving til venstre ud til lystbådehavnen.</t>
  </si>
  <si>
    <t>Robin Hansen og Marcus Krogh Madsen sad i deres gamle Volvo lige her på Værftsvej, de de pludselig så, at den ældre mand kom kørende i bil og fortsatte lige ud i havnebassinet i stedet for at følge vejen, der slår et skarpt sving. Foto: Palle Søby</t>
  </si>
  <si>
    <t>Der gik ikke lang tid, før bilen tog vand ind og hurtigt kom helt under overfladen i lystbådehavnen. Foto: Palle Søby"</t>
  </si>
  <si>
    <t>12.0383912753633,55.4573774836517,"23/6-21, mand 67, Bjæverskov","Mand fundet død i vandhul</t>
  </si>
  <si>
    <t>En 67-årig mand er torsdag formiddag fundet død i et vandhul i Bjæverskov</t>
  </si>
  <si>
    <t>Af Anders Olsen</t>
  </si>
  <si>
    <t>Anders.l.olsen@eb.dk</t>
  </si>
  <si>
    <t>Midt- og Vestsjællands Politi har torsdag formiddag fundet en død mand i et vandhul ved Duehusvej i Bjæverskov.</t>
  </si>
  <si>
    <t>Det oplyser politiet til Ekstra Bladet.</t>
  </si>
  <si>
    <t>Det var en hundepatrulje, der fandt den 67-årige, livløse mand i vandet. Manden havde været meldt savnet siden tirsdag aften.</t>
  </si>
  <si>
    <t>- Vi søgte efter ham i går, men da manden ikke blev betragtet som umiddelbart at være i livsfare, han var hverken dårligt gående eller brugte medicin - og det var ikke koldt om natten, så valgte vi at stoppe eftersøgningen og genoptage den her til morgen, siger politiets vagtchef Martin Bjerregaard.</t>
  </si>
  <si>
    <t>Det var her, hundepatruljen fandt manden ligge livløs i vandet. Politiet tilkaldte straks ambulance og brandvæsen til området, hvor der skulle bruges en marinebåre.</t>
  </si>
  <si>
    <t>Politiet betragter ikke sagen som en straffesag.</t>
  </si>
  <si>
    <t>- Det kan have været en ulykke, hvor han ikke har været i stand til at komme op af vandet, siger vagtchefen.</t>
  </si>
  <si>
    <t>I forbindelse med anmeldelsen om, at han var savnet, blev det oplyst, at han var gået i nedtrykt tilstand. Det skal nu undersøges, hvordan manden er død.</t>
  </si>
  <si>
    <t>Den 67-årige mand boede i lokalområdet. Hans pårørende er underrettet."</t>
  </si>
  <si>
    <t>8.40577178344236,55.4866277202352,"Non-fatal, 23/6-21, kvinde, Sædding Strand","Fuldt påklædt kvinde fortsatte ud i havet: Reddet ind 300 meter ude</t>
  </si>
  <si>
    <t>Politiet var omfattende til stede ved Sædding Strand. Foto: Presse-fotos.dk</t>
  </si>
  <si>
    <t>23 jun. 2021 kl. 15:49</t>
  </si>
  <si>
    <t>Jonathan Lykke LilmoÃ«s jolli@jfmedier.dk</t>
  </si>
  <si>
    <t>Esbjerg: Onsdag middag modtog Syd- og Sønderjyllands Politi en anmeldelse om, at at en fuldt påklædt kvinde gik ud i havet ud for Sædding Strand.</t>
  </si>
  <si>
    <t>Kvinden blev efterfølgende reddet ind omkring 300 meter ude i vandet, oplyser politikredsen. Umiddelbart er der tale om et forsøg på at gøre skade på sig selv.</t>
  </si>
  <si>
    <t>Politikredsens vagtchef oplyser onsdag eftermiddag, at kvinden er i live og kom en tur omkring skadestuen.</t>
  </si>
  <si>
    <t>Derfor omtaler vi sagen</t>
  </si>
  <si>
    <t xml:space="preserve">Det er hos JydskeVestkysten normal praksis ikke at omtale selvmord eller forsøg herpå. </t>
  </si>
  <si>
    <t xml:space="preserve">I denne sag gør vi en undtagelse, da det er sket i fuld offentlighed et meget trafikeret område, hvorfor der potentielt har været mange vidner. </t>
  </si>
  <si>
    <t>Har du - eller nogen du kender - svære tanker, så kan du finde hjælp hos livslinien.dk"</t>
  </si>
  <si>
    <t>10.4336367293344,57.1439954162894,"9/7-21, mand 68, Aså","DRUKNEULYKKE</t>
  </si>
  <si>
    <t>Savnet mand fundet druknet</t>
  </si>
  <si>
    <t>Liget af 68-årig fundet ved Aså</t>
  </si>
  <si>
    <t>Manden blev fundet ud for Aså Havn. Foto: Asger Bo Rønsholdt</t>
  </si>
  <si>
    <t>ASÅ:Liget af en 68-årig mand blev mandag eftermiddag fundet i vandet ud for Aså.</t>
  </si>
  <si>
    <t>Nordjyllands Politi bekræfter, at der er tale om den mand, som søndag blev eftersøgt af flere redningsbåde og redningshelikopter. Eftersøgningen blev indstillet søndag aften, hvor redningsfolk fra Sæby Redningsstation havde fundet mandens jolle. Det var også ved Aså.</t>
  </si>
  <si>
    <t>Manden blev meldt savnet søndag af en søn, som havde mistet kontakten til sin far natten til lørdag. Den 68-årige var sejlet ud på havet i sin jolle fredag.</t>
  </si>
  <si>
    <t>De pårørende er underrettet, oplyser Nordjyllands Politi, der betegner den tragiske hændelse som en drukneulykke.</t>
  </si>
  <si>
    <t>68-årig fundet død i vandet</t>
  </si>
  <si>
    <t>En 68-årig mand blev søndag efterlyst, efter hans jolle var blevet fundet ved Asaa. Nu er han blevet fundet død i vandet</t>
  </si>
  <si>
    <t>Politi og beredskab arbejdede søndag intensivt i eftersøgningen på den 68-årige mand</t>
  </si>
  <si>
    <t>Af Peter Jeppesen</t>
  </si>
  <si>
    <t>En 68-årig mand er mandag klokken 15.43 fundet død i vandet ud for Asaa.</t>
  </si>
  <si>
    <t>Det skriver Nordjyllands Politi på twitter.</t>
  </si>
  <si>
    <t>Søndag blev den 68-årige meldt savnet, efter hans jolle blev fundet ved Asaa.</t>
  </si>
  <si>
    <t>Siden blev dykkere tilkaldt.</t>
  </si>
  <si>
    <t>Nordjyske har berettet, hvordan man var taget på havet i mindre jolle fredag, men natten til lørdag mistede hans søn kontakten med ham, og beredskabet blev søndag alarmeret.</t>
  </si>
  <si>
    <t>Politiet vurderer det som en drukneulykke og ønsker ikke at kommentere sagen nærmere.</t>
  </si>
  <si>
    <t>Eftersøgning efter 68-årig indstillet: Fandt sunken jolle ved Aså</t>
  </si>
  <si>
    <t>Dykkere var i vandet for at lede efter manden i området omkring den sunkne jolle, men fandt intet</t>
  </si>
  <si>
    <t>Der har været flere både i vandet. Foto: Jan Pedersen</t>
  </si>
  <si>
    <t>SÆBY:Eftersøgningen efter en 68-årig mand, der søndag aften blev meldt savnet af hans søn, blev indstillet sent søndag. Det skete, efter redningsfolk fra Sæby Redningsstation fandt den 68-åriges jolle ved Aså., hvor den var sunket. Det oplyser vagtchef Torben Larsen fra Nordjyllands Politi.</t>
  </si>
  <si>
    <t>Dykkere fra Nordjyllands Beredskab afsøgte derefter bunden omkring findestedet, men fandt ikke den 68-årige. Derefter valgte man at indstille eftersøgningen på grund af den lange tid, der efterhånden var gået, siden den 68-årige var sejlet ud.</t>
  </si>
  <si>
    <t>Manden var taget på havet i sin mindre jolle fredag, men fredag nat mistede sønnen kontakten til faderen, og beredskabet blev alarmeret søndag, da sønnen efterhånden var blevet urolig for faderens skæbne.</t>
  </si>
  <si>
    <t>Der deltog redningsbåde fra stationerne i Sæby, Østerby på Læsø som stationen på Anholt i eftersøgningen, der dækkede et stort område, fordi manden i de ganske mange timer kunne være drevet langt omkring."</t>
  </si>
  <si>
    <t>10.474572625199,55.0411407495253,"14/7-21, kvinde 73, Ballen","SVENDBORG</t>
  </si>
  <si>
    <t>Drukneulykke ved Ballen Havn: 73-årig afgået ved døden</t>
  </si>
  <si>
    <t>Førstehjælp og hurtig udrykning var desværre ikke nok til at redde den 73-årige kvindes liv.</t>
  </si>
  <si>
    <t>15 jul. 2021 kl. 13:32</t>
  </si>
  <si>
    <t>Christian Moegreen Hjortshøj chmhj@jfmedier.dk</t>
  </si>
  <si>
    <t>Ballen: Onsdag aften klokken 20.13 modtog Fyns Politi en anmeldelse om en mulig drukneulykke på Strandvej ude i Ballen.</t>
  </si>
  <si>
    <t>Anmeldelsen kom fra 112, og omhandlede en 73-årig kvinde, som havde været ude for at svømme. Det fortæller Politikommissær Christian Billesø.</t>
  </si>
  <si>
    <t>- Det er en kvinde, som er blevet reddet ind ved et badeområde ved Ballen Havn. En ung pige bemærker en livløs kvinde i vandet, hvorefter hun tilkalder hjælp. Kvinden havde mistet bevidstheden af ukendte årsager, fortæller politikommissæren.</t>
  </si>
  <si>
    <t>De tilstedeværende slog hurtigt alarm, fortæller han.</t>
  </si>
  <si>
    <t>- Der er en del personer samlet ved området dernede. Man påbegynder hjertelungeredningen, og på samme tid ringer de 112. Man har arbejdet en del på kvinden og ambulanceredningen er hurtigt fremme, siger Christian Billesø.</t>
  </si>
  <si>
    <t>Desværre er det ikke nok til at redde kvinden.</t>
  </si>
  <si>
    <t>- Kvinden har fået hjertestop undervejs og bliver genoplivet, men enden på historien er desværre, at hun afgår ved døden som følge af saltvand i lungerne og kredsløbssvigt, fortæller Christian Billesø fra Fyns Politi.</t>
  </si>
  <si>
    <t>Ifølge politiet havde kvinden været ude at svømme, mens hendes mand var ude for at gå en tur. De pårørende til kvinden er blevet underrettet."</t>
  </si>
  <si>
    <t>12.391560493835,55.6038579591456,"15/7-21, mand, Ishøj Strand","Ældre mand døde trods livredderes førstehjælp</t>
  </si>
  <si>
    <t xml:space="preserve"> Dagbladet Roskilde 26. august 2021</t>
  </si>
  <si>
    <t>LIVREDNING: Livredderne på Ishøj Strand forsøgte at redde en mands liv denne sommer. Manden klarede den dog ikke.</t>
  </si>
  <si>
    <t>ISHØJ: Badesæsonen er ved at være slut -i hvert fald lukkede og slukkede Trygfondens Kystlivredning tidligere i august.</t>
  </si>
  <si>
    <t>Livredderne har haft en lang række aktioner, men den mest bemærkelsesværdige fandt sted på Ishøj Strand 15. juli, hvor en ældre mand fik et hjerteanfald, som DAGBLADET også tidligere har fortalt.</t>
  </si>
  <si>
    <t>Nu er der lidt flere detaljer om episoden.</t>
  </si>
  <si>
    <t>-Som vi har forstået det, har det været et ildebefindende i vandet 500 meter fra livreddertårnet, forklarer Anders Myrhøj, der er chef for Trygfondens Kystlivredning.</t>
  </si>
  <si>
    <t>Manden blev bragt i land af nogle badegæster, og de begyndte med førstehjælp.</t>
  </si>
  <si>
    <t>Vestegnens Politi oplyser, at manden var afgået ved døden på hospitalet efter episoden</t>
  </si>
  <si>
    <t>Livreddende aktion på stranden</t>
  </si>
  <si>
    <t>Vestegnen - 20. juli 2021 kl. 15:29</t>
  </si>
  <si>
    <t>Af Peter Erlitz</t>
  </si>
  <si>
    <t>Både strandgæster og livreddere gik i aktion, da en ældre mand fik hjertestop på Ishøj Strand.</t>
  </si>
  <si>
    <t>Det var midt på eftermiddagen torsdag den 15. juli, det skete. De specialuddannede livreddere fra Trygfonden Kystlivredning blev kontaktet af badegæster og af 112-alarmcentralen om, at en ældre mand havde fået hjertestop cirka 500 meter fra livreddertårnet.</t>
  </si>
  <si>
    <t>Personen var bragt ind på land af badegæster, og der var påbegyndt hjertelungeredning. Da livredderne ankom til personen, overtog de behandlingen og påsatte en hjertestarter og gav ilt.</t>
  </si>
  <si>
    <t>Sideløbende var både Region Hovedstadens akutberedskab og Beredskab 4K i Greve blevet tilkaldt, og da ambulancen kort tid efter ankom, overtog ambulancebehandlerne og bragte efterfølgende den ældre mand på hospitalet."</t>
  </si>
  <si>
    <t>12.4705832367111,55.680511402205,"16/7-21, mand 58, Damhussøen","Mand fundet død i Damhussøen</t>
  </si>
  <si>
    <t>En 58-årig mand er fundet død i Damhussøen. De pårørende er blevet underrettet</t>
  </si>
  <si>
    <t>Ambulancer og politi ved Damhussøen 16. juli 2021</t>
  </si>
  <si>
    <t>En 58-årig mand er fundet død i Damhussøen i København, hvorfor politiet var til stede i området fredag morgen.</t>
  </si>
  <si>
    <t>Det bekræfter Espen Godiksen, central efterforskningsleder ved Københavns Politi, over for Ekstra Bladet.</t>
  </si>
  <si>
    <t>Politiet har ikke hørt fra vidner til episoden, og det er derfor begrænset med information om hændelsesforløbet.</t>
  </si>
  <si>
    <t>- Vi ved ikke, hvad der ligger til grund for hændelsen, men vi har ikke mistanke om, at der er sket noget kriminelt, lyder det fra efterforskningslederen.</t>
  </si>
  <si>
    <t>Ekstra Bladets mand på stedet fortalte fredag morgen, at politiet blandt andet var i vandet for at lede efter genstande.</t>
  </si>
  <si>
    <t>Espen Godiksen fortæller fredag aften, at politiet foruden manden fandt en kørestol. Derfor er de interesserede i at høre fra vidner, der skulle have set en mand i kørestol ved søen i selskab med nogen eller alene."</t>
  </si>
  <si>
    <t>9.72888943316594,55.2612782142759,"18/7-21, mand 54, Årø","ASSENS   fyens.dk</t>
  </si>
  <si>
    <t>Fynbo fundet død i vandet ved Aarø</t>
  </si>
  <si>
    <t>En person er fundet død i vandet ud for Årø ved Haderslev. Arkivfoto: Simon Trøjgaard Jepsen</t>
  </si>
  <si>
    <t>18 jul. 2021 kl. 12:04</t>
  </si>
  <si>
    <t>Aarø: En person er søndag morgen fundet død i vandet ved Aarø ud for Haderslev. Det bekræfter Syd- og Sønderjyllands Politi for JydskeVestkysten.</t>
  </si>
  <si>
    <t>Der er tale om en 54-årig mand fra Assens. I en pressemeddelelse tilføjer politiet, at manden blev fundet livløs og siden erklæret død af en læge på stedet.</t>
  </si>
  <si>
    <t>Mandens pårørende er underrettet om det tragiske fund, der blev anmeldt klokken 7.52 søndag.</t>
  </si>
  <si>
    <t>Syd- og Sønderjyllands Politi er i øjeblikket til stede på Aarø for at efterforske et hændelsesforløb. Det er for nuværende uklart, hvad der er sket.</t>
  </si>
  <si>
    <t>Hvis en person findes død, og der ikke umiddelbart kan fastlægges en dødsårsag, behandler politiet dødsfaldet som mistænkeligt.</t>
  </si>
  <si>
    <t>I den type sager benytter politiet samme fremgangsmåde i den tidlige efterforskning, som hvis der med sikkerhed var tale om et drab.</t>
  </si>
  <si>
    <t>Det gør politiet for at undgå, at potentielt vigtige spor går tabt"", skriver Syd- og Sønderjyllands Politi.</t>
  </si>
  <si>
    <t>Intet kriminelt bag fynbos dødsfald ved Aarø</t>
  </si>
  <si>
    <t xml:space="preserve">Politiets efterforskning har vist, at den 54-årige mand, der søndag blev fundet død ved Aarø, er </t>
  </si>
  <si>
    <t>Politiets efterforskning har klarlagt årsagen til dødsfaldet.</t>
  </si>
  <si>
    <t>Foto: Alexander Aagaard</t>
  </si>
  <si>
    <t>21. jul 2021, kl. 12:50</t>
  </si>
  <si>
    <t>Martin Christian Dreyer</t>
  </si>
  <si>
    <t>Det var en ulykke, der var skyld i, at en 54-årig mand fra Assens i weekenden omkom i Lillebælt.</t>
  </si>
  <si>
    <t xml:space="preserve">Det viser politiets efterforskning, oplyser Syd- og Sønderjyllands Politi. </t>
  </si>
  <si>
    <t xml:space="preserve">Manden blev fundet søndag morgen i vandet ved Aarø, som ligger tæt på Haderslev. </t>
  </si>
  <si>
    <t xml:space="preserve">Manden blev erklæret død på stedet, og politiet arbejdede det meste af søndagen på det sted, hvor manden blev fundet. </t>
  </si>
  <si>
    <t xml:space="preserve">De følgende dages efterforskning har nu klarlagt, at det var en tragisk drukneulykke, som var skyld, at den 54-årige omkom. </t>
  </si>
  <si>
    <t xml:space="preserve">Mandens pårørende er underrettet, oplyser politiet. </t>
  </si>
  <si>
    <t xml:space="preserve">Den 54-åriges død blev efterforsket som mistænkeligt. </t>
  </si>
  <si>
    <t>Hvis politiet ikke umiddelbart kan fastlægge en dødsårsag, så bruger man i efterforskningen tidlige fase samme fremgangsmåde, som hvis man med sikkerhed vidste, at der var tale om et drab."</t>
  </si>
  <si>
    <t>11.9967764378253,54.7124266392827,"Non-fatal, 19/7-21, kvinde 83, Marienlyst","20. jul 2021, kl. 12:11</t>
  </si>
  <si>
    <t>Dreng redder 83-årig kvinde fra at drukne</t>
  </si>
  <si>
    <t>Politiet overvejer nu at indstille den 13-årige dreng til en belønning. Arkivfoto. Foto: Katja Gasiorowski - TV ØST</t>
  </si>
  <si>
    <t>Den 83-årig kvinde modtog førstehjælp på stranden, efter hun var ved at drukne ud for Marielyst Strand.</t>
  </si>
  <si>
    <t>THOMAS ALBREKTSEN</t>
  </si>
  <si>
    <t>En 13-årig dreng fra Taastrup var med til at redde en 83-årig kvinde, da hun var ved at drukne ud for Marielyst Strand på Falster.</t>
  </si>
  <si>
    <t>Det oplyser Sydsjællands og Lolland-Falsters Politi.</t>
  </si>
  <si>
    <t>Det er enormt flot gjort, når han kun er 13 år gammel</t>
  </si>
  <si>
    <t>PETER WALENTIN, POLITIKOMMISSÆR VED BEREDSKAB SYD</t>
  </si>
  <si>
    <t>Episoden fandt sted mandag eftermiddag ud for den nordlige del af Marielyst Strand. Her var kvinden, som stammer fra Næstved, på stranden sammen med sin søn og besluttede at gå i vandet alene.</t>
  </si>
  <si>
    <t>- Kvinden er dårligt svømmende og kommer ud på for dybt vand, og så ser sønnen, at hun flere gange får hovedet under vandet, fortæller Peter Walentin, politikommissær ved Beredskab Syd.</t>
  </si>
  <si>
    <t>Det var fralandsvind, og kvinden risikerede at drive endnu længere væk fra land. Men i nærheden lå den 13-årige dreng på et paddleboard og padlede rundt. Sønnen så drengen fra stranden og råbte til ham i håbet om, at han kunne nå ud til kvinden.</t>
  </si>
  <si>
    <t>- Drengen kommer hen til kvinden og ser, at hun har hovedet under vandet. Han får hende trukket op, hvorefter han opdager, at hun har problemer med sin vejrtrækning og sluger vand, siger Peter Walentin.</t>
  </si>
  <si>
    <t>- Han trækker hende ind til stranden, hvor han sammen med andre badegæster giver hende førstehjælp, tilføjer han.</t>
  </si>
  <si>
    <t>Politiet roser handlekraftig ung mand</t>
  </si>
  <si>
    <t>På stranden blev kvinden, der var ved bevidstheden, lagt i aflåst sideleje og fik ydet førstehjælp.</t>
  </si>
  <si>
    <t>- Kvinden kastede op på stranden og havde blå læber, siger Peter Walentin.</t>
  </si>
  <si>
    <t>Derfor blev der ringet 1-1-2, hvorefter både politi og en ambulance hurtigt ankom til stedet. Ambulancen fragtede efterfølgende kvinden til Nykøbing Falster Sygehus, hvor hun blev indlagt.</t>
  </si>
  <si>
    <t>- Hun har det efter omstændighederne godt, siger Peter Walentin.</t>
  </si>
  <si>
    <t>Dagen derpå roser politiet den 13-årige dreng for hans resolutte indsat.</t>
  </si>
  <si>
    <t>- Det er en handlekraftig ung mand, og det er enormt flot gjort, når han kun er 13 år gammel, siger Peter Walentin.</t>
  </si>
  <si>
    <t>Nu overvejer politiet at indstille den 13-årige dreng til en belønning."</t>
  </si>
  <si>
    <t>10.6888927190703,56.2146285360626,"Non-fatal, 24/7-21, mand 6, Ebeltoft","Ulykke på campingplads: Seks-årig dreng fløjet på hospitalet</t>
  </si>
  <si>
    <t>Drengen har det efter omstændighederne godt</t>
  </si>
  <si>
    <t>Ulykke på campingplads: Seks-årig dreng fløjet på hospitalet</t>
  </si>
  <si>
    <t>Helikopter flyver fra campingplads i Ebeltoft efter poolulykke</t>
  </si>
  <si>
    <t>Af Camilla Marie Nielsen</t>
  </si>
  <si>
    <t>Badende gæster ved en campingplads i Ebeltoft handlede hurtigt, da en seks-årig dreng lørdag aften blev fundet livløs i områdets pool.</t>
  </si>
  <si>
    <t>Det fortæller vagtchef ved Østjyllands Politi Jes Frederiksen til Ekstra Bladet.</t>
  </si>
  <si>
    <t xml:space="preserve">- Vi får et alarmopkald omkring klokken 19.48, der går på, at der befinder sig en dreng i poolen, som ikke trækker vejret. Ham får man reddet op og begynder derfra livreddende førstehjælp, siger han. </t>
  </si>
  <si>
    <t>Både ambulance og helikopter ankom hurtigt til stedet, efter en dreng blev fundet livløs i campingpladsens pool. Foto: Øxenholt Foto</t>
  </si>
  <si>
    <t>Det lykkedes ifølge vagtchefen nogle gæster på campingpladsen at få drengen til at trække vejret igen.</t>
  </si>
  <si>
    <t>- Alligevel bliver der selvfølgelig rekvireret ambulance og helikopter til stedet. Drengen bliver efterfølgende for en sikkerheds skyld fløjet til Skejby Sygehus, siger vagtchefen.</t>
  </si>
  <si>
    <t>Den seksårige dreng har det efter omstændighederne godt, oplyser politiet.</t>
  </si>
  <si>
    <t>En helikopter blev sendt til campingpladsen for at hente den seksårige dreng. Han blev fløjet til nærmere undersøgelse på Skejby Sygehus. Foto: Øxenholt Foto"</t>
  </si>
  <si>
    <t>11.7200608785987,56.3660311655791,"2/8-21, mand 32, Sisimiut","Forsvaret Døgnrapporten 02. august</t>
  </si>
  <si>
    <t>En redningshelikopter fra Kangerlussuaq blev indsat, efter at en person var faldet over bord fra et skib i farvandet sydvest for Kangerlussuaq. Personen blev reddet om bord på skibet igen og modtog førstehjælp. Helikopteren hoistede den forulykkede og fløj personen til hospitalet i Sisimiut. På hele turen blev der ydet førstehjælp. Efter ankomst til hospitalet blev den forulykkede erklæret død.</t>
  </si>
  <si>
    <t>32-årig mand omkommet i Sisimiut</t>
  </si>
  <si>
    <t>Mandag er en 32-årig mand faldet over bord fra sin båd og druknet lidt syd for Sisimiut. Politiet oplyser, at der ikke ligger noget kriminelt til grund for hændelsen.</t>
  </si>
  <si>
    <t>Borgerne i Sisimiut kunne mandag aften se en helikopter fra Arktisk kommando over byen. Helikopteren hentede en omkommet mand i vandet syd for Sisimiut.privat foto</t>
  </si>
  <si>
    <t>MERETE LINDSTRØMTirsdag, 03. august 2021 - 15:19</t>
  </si>
  <si>
    <t xml:space="preserve">En mand på 32 år er omkommet i Sisimiut mandag. Det oplyser politiet til Sermitsiaq.AG. </t>
  </si>
  <si>
    <t>Mandag kort efter 17.00 modtog Aasiaat radio et opkald fra en eller flere personer ombord på en båd syd for Sisimiut. Anmeldelsen omhandlede, at en mand var faldet over bord fra båden.</t>
  </si>
  <si>
    <t>Politiet kontaktede Arktisk Kommando, som satte en helikopter ind for at samle manden op fra havet og flyve ham til sygehuset i Sisimiut.</t>
  </si>
  <si>
    <t>Manden blev ved ankomst til sygehuset omkring 20.30 erklæret død af lægerne, som konstaterede, at han ikke kunne genoplives.</t>
  </si>
  <si>
    <t>Politiet kan på baggrund af afhøringer og ligsyn slå fast, er der er tale om en drukneulykke, og at der ikke ligger en kriminel handling bag hændelsen.</t>
  </si>
  <si>
    <t>32-årig falder over bord og drukner ved Grønland</t>
  </si>
  <si>
    <t>3. aug. 2021, 22:39</t>
  </si>
  <si>
    <t>Et satellitbillede viser tågen over Vestgrønland. Foto: Handout / Scanpix Denmark</t>
  </si>
  <si>
    <t>af Ritzau</t>
  </si>
  <si>
    <t>Manden blev reddet op af vandet af en helikopter, men blev erklæret død kort efter ankomsten til sygehus.</t>
  </si>
  <si>
    <t>En 32-årig mand mistede mandag livet i en drukneulykke, da han på en sejltur syd for Sisimiut i Vestgrønland faldt over bord fra båden.</t>
  </si>
  <si>
    <t>Det oplyser Grønlands Politi i en pressemeddelelse.</t>
  </si>
  <si>
    <t>Politiet fik anmeldelsen om, at en mand var faldet over bord kort efter klokken 17.</t>
  </si>
  <si>
    <t>Med assistance fra Arktisk Kommando fik politiet kort efter sendt en helikopter af sted.</t>
  </si>
  <si>
    <t>Da helikopteren nåede frem, lå manden livløs i vandet. Det lykkedes at få ham op i helikopteren, og på vej mod sygehuset i Sisimiut ydede redningspersonalet livreddende førstehjælp.</t>
  </si>
  <si>
    <t>Men den 32-åriges liv stod ikke til at redde. Kort efter ankomsten til sygehuset klokken 20.30 blev han erklæret død.</t>
  </si>
  <si>
    <t>Hans pårørende er blevet underrettet om ulykken."</t>
  </si>
  <si>
    <t>10.5149661398068,57.346018789446,"4/8-21, mand 41, Sæby","Mand død efter kursusforløb</t>
  </si>
  <si>
    <t>En 41-årig mand, der onsdag blev fundet livløs i et bassin på Hotel Viking, er torsdag eftermiddag død på sygehuset</t>
  </si>
  <si>
    <t>Manden blev fundet i et bassin på Hotel Viking. Foto: Rene Schütze</t>
  </si>
  <si>
    <t>En 41-årig mand er død, efter at han onsdag eftermiddag blev fundet livløs i et bassin på Hotel Viking i Sæby.</t>
  </si>
  <si>
    <t>Hotel-gæsten var i kritisk tilstand og blev efterfølgende kørt til behandling.</t>
  </si>
  <si>
    <t>Manden ligger i respirator, oplyste René Kortegaard, vagtchef ved Nordjyllands Politi til Ekstra Bladet, umiddelbart efter han blev fundet.</t>
  </si>
  <si>
    <t>De præcise omstændigheder omkring ulykken er endnu ikke fastlagt, men manden var på hotellet i forbindelse med et kursus på stedet. Han var indlogeret som gæst.</t>
  </si>
  <si>
    <t>Manden blev fundet i et badebassin i hotellets wellness-anlæg, bekræfter hotellets direktør, Brian Fabricius, over for TV 2 Nord.</t>
  </si>
  <si>
    <t>Der blev straks ringet til politiet, da den 41-årige blev fundet. Det skete klokken 17.39 onsdag.</t>
  </si>
  <si>
    <t>Intet tyder dog på, at der skulle ligge noget kriminelt bag episoden, fortæller vagtchef René Kortegaard.</t>
  </si>
  <si>
    <t>- Vi har været deroppe, men det er ikke en politisag. Intet tyder på en forbrydelse, siger han.</t>
  </si>
  <si>
    <t>- Han blev fundet i vandet, hvorefter man får ham op, og man får liv i ham igen. Men han er indlagt i kritisk tilstand, siger René Kortegaard.</t>
  </si>
  <si>
    <t>Fordi manden var på hotellet i forbindelse med et kursus med sin arbejdsplads, kigger Arbejdstilsynet også nærmere på ulykken.</t>
  </si>
  <si>
    <t>Både hotellets personale og gæster har fået hjælp efterfølgende. En krisepsykolog har været på stedet siden onsdag aften, skriver TV 2 Nord på sin netavis.</t>
  </si>
  <si>
    <t>- Manden var på hotellet i forbindelse med et kursusforløb, og derfor skal Arbejdstilsynet nu kigge på omstændighederne omkring ulykken, oplyser hoteldirektør Brian Fabricius.</t>
  </si>
  <si>
    <t>Foto: Per Frank Paulsen</t>
  </si>
  <si>
    <t>Mand afgået ved døden efter drukneulykke på Hotel Viking i Sæby</t>
  </si>
  <si>
    <t>En 41-årig mand druknede onsdag sidst på eftermiddagen ved en ulykke på Hotel Viking i Sæby. Manden var i kritisk tilstand efter ulykken og er torsdag eftermiddag afgået ved døden.</t>
  </si>
  <si>
    <t>Udgivet i dag kl. 12:14</t>
  </si>
  <si>
    <t>Opdateret i dag kl. 16:32</t>
  </si>
  <si>
    <t>John Jensen</t>
  </si>
  <si>
    <t>Thomas Kring</t>
  </si>
  <si>
    <t>Hvad der skulle være en afslappet afslutning på et kursusforløb med arbejdspladsen endte onsdag sidst på eftermiddagen i en tragedie, da en 41-årig mand druknede i et badebassin i wellness-anlægget på Hotel Viking i Sæby. Det bekræfter hotellets direktør Brian Fabricius over for TV2 Nord.</t>
  </si>
  <si>
    <t>Manden overlevede ifølge vagtchef ved Nordjyllands Politi René Kortegaard, men var i kritisk tilstand og kom umiddelbart efter i respirator.</t>
  </si>
  <si>
    <t>Torsdag eftermiddag kan vagtchef ved Nordjyllands Politi Poul Fastergaard oplyse, at manden er afgået ved døden.</t>
  </si>
  <si>
    <t>Der blev ringet 112 klokken 17.39, og det er endnu uklart, hvordan ulykken kunne ske. Hverken politiet eller hoteldirektøren kan oplyse nærmere om hændelsesforløbet.</t>
  </si>
  <si>
    <t>Var på kursus med sit arbejde</t>
  </si>
  <si>
    <t>- Han var på hotellet i forbindelse med et kursusforløb, og derfor skal Arbejdstilsynet nu kigge på omstændighederne omkring ulykken, lyder det fra en tydeligt berørt hoteldirektør.</t>
  </si>
  <si>
    <t>- Det rammer selvfølgeligt både de øvrige gæster, personalet og mig selv meget hårdt, når den slags sker, siger han.</t>
  </si>
  <si>
    <t>Hotellet fik onsdag ved 21.30-tiden assistance fra en krisepsykolog, der var på stedet for hotellets personale.</t>
  </si>
  <si>
    <t>Det er endnu uklart, hvornår hændelsesforløbet i forbindelse med ulykken er klarlagt."</t>
  </si>
  <si>
    <t>11.7203233240488,56.3627803733336,"5/8-21, kvinde 56, Alicante, Spanien","Dansker mister livet i drukneulykke i Spanien</t>
  </si>
  <si>
    <t>Leveret af /ritzau fokus/ 2 dage siden</t>
  </si>
  <si>
    <t>En dansk statsborger har mistet livet i Spanien, oplyser det danske udenrigsministerium.</t>
  </si>
  <si>
    <t>Ministeriet bekræfter, at familien er underrettet, og at der ydes konsulær bistand. Da der er tale om en personsag, kan ministeriet dog ikke sige mere om dødsfaldet.</t>
  </si>
  <si>
    <t>Ifølge det danske lokalmedie Kanal Frederikshavn er der tale om en 56-årig kvinde fra Frederikshavn.</t>
  </si>
  <si>
    <t>Mediet beretter, at hun døde i en drukneulykke, da hun prøvede at redde sin 72-årige norske kæreste, som hun var på ferie med. Han druknede også, skriver mediet.</t>
  </si>
  <si>
    <t>Det stemmer overens med, at det norske medie VG torsdag skrev, at en 72-årig norsk statsborger havde mistet livet i en drukneulykke i den spanske by Alicante.</t>
  </si>
  <si>
    <t>- En kvinde, som skulle have prøvet at redde nordmanden, omkom også, skriver VG.</t>
  </si>
  <si>
    <t>Spaniaavisen, der er et norsk medie i Spanien, skriver også, at to udenlandske statsborgere har mistet livet.</t>
  </si>
  <si>
    <t>Det norske udenrigsministerium oplyser til VG, at der ydes konsulær bistand ""i henhold til gældende rammer og retningslinjer ved dødsfald i udlandet"".</t>
  </si>
  <si>
    <t>Spanienidag.es</t>
  </si>
  <si>
    <t>Valencia</t>
  </si>
  <si>
    <t>Dansker omkommet i Alicante</t>
  </si>
  <si>
    <t>Skrevet af Kathrine Hesner, fre, 06/08/2021 - 11:00</t>
  </si>
  <si>
    <t>TRAGEDIE: Skandinavisk par er omkommet i vandet ud for en uovervåget strand i Guardamar.</t>
  </si>
  <si>
    <t>Forleden for strandgæster en forfærdelig oplevelse, da de pludselig så ligene af en kvinde og en mand, der blev trukket med af strømmen foran Camp-stranden på en uspoleret kyststrækning i Alicante.</t>
  </si>
  <si>
    <t>Kommunen er en af dem, som myndighederne har udvalgt til at bruge droner i stedet for livreddere.</t>
  </si>
  <si>
    <t>Ifølge Informacion.es er der tale om et skandinavisk par, der druknede tirsdag på en strand i Guardamar del Segura. Tilfældige badegæster ringede til alarmcentralen omkring klokken 14:50 efter at have opdaget de flydende lig af en mand og en kvinde på en strækning af den halvøde kystlinje på Camp-stranden, hvor der altså ikke er nogen livredder.</t>
  </si>
  <si>
    <t xml:space="preserve">Redningstjenesterne hastede til stede og fik bjærget begge lig, men kunne kun konstatere, at parret var afgået ved døden. </t>
  </si>
  <si>
    <t xml:space="preserve">Ifølge det spanske medie var den 72-årige mand gået ud for at bade, da han blev fanget i en hvirvelstrøm, og kvinden forsøgte at hoppe i for at redde ham. Men det endte med at koste begge livet. </t>
  </si>
  <si>
    <t>Ifølge Kanalfrederikshavn.dk er der tale om en 56-årig kvinde fra Frederikshavn, der var på ferie i Alicante med sin norske kæreste. Norske VG.no har fået bekræftet ved de norske myndigheder, at en 72-årig norsk statsborger er omkommet i Spanien, mens det nordjyske medie har fået bekræftet ved de danske myndigheder, at en dansk statsborger er afgået ved døden i Spanien.</t>
  </si>
  <si>
    <t>9.2669267664685,57.0905255498997,"9/8-21, kvinde 17, Fjerritslev","17-årig skoleelev død i svømmehal</t>
  </si>
  <si>
    <t>En pige blev mandag aften fundet livsløs i en svømmehal i Fjerritslev</t>
  </si>
  <si>
    <t>Det lykkedes at få genstartet pigens hjerte, efter hun blev fundet livløs på bunden af svømmebassinet i Fjerritslev - men hendes liv stod alligevel ikke til at redde. Foto: Øxenholt Foto</t>
  </si>
  <si>
    <t>Af Stine Eskildsen</t>
  </si>
  <si>
    <t>En skoletur har fået en brat og tragisk afslutning, efter en 17-årig elev er død efter en tur i svømmehallen ved Danhostel Fjerritslev.</t>
  </si>
  <si>
    <t>Det bekræfter Nordjyllands Politi.</t>
  </si>
  <si>
    <t>Skoleklassen fra et 10. klassescenter i Værløse var på en ryste-sammen-tur i Nordjylland, og mandag aften var eleverne i svømmehallen.</t>
  </si>
  <si>
    <t>- Hun er sidst set, hvor hun svømmede rundt på det lave vand, fortæller vagtchef Jess Falberg.</t>
  </si>
  <si>
    <t>Kort efter blev den 17-årige fundet livløs på det dybe vand, hvor man formoder, hun har ligget i 3-4 minutter. Hun blev reddet op af nogle af de andre elever, og der blev ydet førstehjælp.</t>
  </si>
  <si>
    <t>Det lykkedes i første omgang at få en puls, hvorefter pigen blev fløjet med helikopter til Aalborg Sygehus.</t>
  </si>
  <si>
    <t>- Men det var desværre ikke muligt at redde hendes liv, og hun blev erklæret død klokken 04.59, fortæller politiets vagtchef.</t>
  </si>
  <si>
    <t>Det er endnu uvist, hvad der førte til, at den 17-årige pige endte på bunden af svømmehallen. Der skal nu afholdes et ligsyn.</t>
  </si>
  <si>
    <t>Nordjyllands Politi har efterfølgende aktiveret det psykosociale team, som blandt andet tilbyder krisehjælp til eleverne. Pigens forældre er på vej til Nordjylland.</t>
  </si>
  <si>
    <t>Elever får krisehjælp efter drukneulykke</t>
  </si>
  <si>
    <t>En pige fra 10. klasse på Egeskolen i Værløse blev fundet livløs i en svømmehal under en introtur. - Vi er alle dybt berørte, siger kommunens velfærdsdirektør</t>
  </si>
  <si>
    <t>Elever, lærere og ledere er blevet tilbudt krisehjælp, efter en 17-årig elev fra Egeskolen i Værløse mistede livet under en skoletur.</t>
  </si>
  <si>
    <t>Det fortæller Tine Gram, der er velfærdsdirektør i Furesø Kommune.</t>
  </si>
  <si>
    <t>- Vi er alle dybt, dybt berørte af ulykken, siger hun.</t>
  </si>
  <si>
    <t>Den 17-årige var netop startet i 10. klasse og var sammen med 125 andre elever og lærere på introtur i Nordjylland. Her var de indlogeret på Danhostel i Fjerritslev, og mandag aften var 40 elever og fem voksne i svømmehallen i Idrætscenter Jammerbugt.</t>
  </si>
  <si>
    <t>Det var her, den 17-årige skoleelev pludselig fundet livløs på bunden af det dybe bassin omkring klokken 21.30. Politiet formoder, hun har ligget der i nogle minutter, før hun blev reddet op af sine medstuderende.</t>
  </si>
  <si>
    <t>Det lykkedes ved hjælp af en hjertestarter at få en puls, og pigen blev fløjet til Aalborg Sygehus, men hendes liv stod ikke til at redde.</t>
  </si>
  <si>
    <t>- Pigens forældre blev underrettet og kørt til hospitalet, hvor de var natten igennem, fortæller Tine Gram.</t>
  </si>
  <si>
    <t>Klokken 4.59 blev pigen konstateret død.</t>
  </si>
  <si>
    <t>- Elever, lærere og ledere er omgående blevet tilbudt krisehjælp og vil også blive tilbudt yderligere hjælp, når de vender tilbage til skolen, fortæller velfærdsdirektøren.</t>
  </si>
  <si>
    <t>Introturen er blevet afbrudt, og alle elever og lærere er på vej hjem, tilføjer hun.</t>
  </si>
  <si>
    <t>Det er endnu uvist, hvad der førte til, at den 17-årige pige endte på bunden af svømmehallen, men intet tyder på, at der er sket noget kriminelt. Der skal nu afholdes et ligsyn.</t>
  </si>
  <si>
    <t>17-årig druknet i svømmehal - leder tvivler på, at livredder ville have gjort en forskel</t>
  </si>
  <si>
    <t>10. aug. 2021, 15:06</t>
  </si>
  <si>
    <t>Centerleder Søren Konnerup har siden ulykken overvejet, hvad der kan gøres anderledes i fremtiden. Foto: Mads Claus Rasmussen / Ritzau Scanpix</t>
  </si>
  <si>
    <t>af Katrine Skov Petersen</t>
  </si>
  <si>
    <t>Syv lærere holdt øje, da en 17-årig pige druknede i en svømmehal på Idrætscenter Jammerbugt.</t>
  </si>
  <si>
    <t>Der var ingen livreddere til stede, da en 17-årig pige mandag aften blev fundet bevidstløs i svømmehallen på Idrætscenter Jammerbrugt i Fjerritslev.</t>
  </si>
  <si>
    <t>Det fortæller leder på Jammerbugt Idrætscenter, Søren Konnerup, til Nordjyske.dk.</t>
  </si>
  <si>
    <t>Pigen var på en introtur med sin 10. klasse fra Værløse i Nordsjælland, og da der var tale om et privat arrangement, er det ikke normal procedure i centret at have en livredder til stede.</t>
  </si>
  <si>
    <t>I stedet for en livredder holdt syv lærere fra skolen øje med eleverne.</t>
  </si>
  <si>
    <t>Søren Konnerup siger til Nordjyske, at centret nu vil vurdere, om det er den rette procedure, og hvad der kan gøres anderledes i fremtiden for at undgå lignende ulykker.</t>
  </si>
  <si>
    <t>Centerlederen tvivler dog på, at en livredder ville have gjort nogen stor forskel.</t>
  </si>
  <si>
    <t>- Jeg tror desværre ikke, at én af vores livreddere ville have været bedre end de syv lærere, som holdt øje med eleverne, siger han.</t>
  </si>
  <si>
    <t>Ingen mistanke om ulovlige handlinger</t>
  </si>
  <si>
    <t>Politiet fik mandag aften klokken 21.37 en anmeldelse om, at en ung kvinde blev fundet livløs på bunden af det dybe vand i svømmehallen i Fjerritslev.</t>
  </si>
  <si>
    <t>Hun fik livreddende førstehjælp, og der blev målt en puls.</t>
  </si>
  <si>
    <t>Hun blev efterfølgende fløjet til Aalborg Universitetshospital og lagt i respirator, men hendes liv stod ikke til at redde.</t>
  </si>
  <si>
    <t>Klokken 04.59 blev hun erklæret død af lægerne, fortæller vagtchef Jes Falberg til TV 2.</t>
  </si>
  <si>
    <t>Ifølge politiet er der umiddelbart ingen mistanke om, at der er foregået noget ulovligt i forbindelse med pigens død. Der skal dog stadig foretages et ligsyn for at fastslå dødsårsagen.</t>
  </si>
  <si>
    <t>De syv lærere og de omkring 50 klasseelever, der var med på turen, bliver nu blevet tilbudt psykologisk krisehjælp.</t>
  </si>
  <si>
    <t>Forældre retter hård kritik mod lærere efter drukneulykke i svømmehal</t>
  </si>
  <si>
    <t>12. aug. 2021, 16:43</t>
  </si>
  <si>
    <t>Den 17-årige Stacy Roberta Assamba druknede på tragisk vis mandag aften i et svømmebassin i Idrætscenter Jammerbugt. Foto: Rosalie Felicite, privatfoto.</t>
  </si>
  <si>
    <t>af Hans-Henrik Busk Stie</t>
  </si>
  <si>
    <t>Det var pigens klassekammerater fra 10. klasse, der både fik den 17-årige pige op fra bunden af bassinet og indledte livreddende førstehjælp.</t>
  </si>
  <si>
    <t>Forældrene til den 17-årige pige, der mandag druknede i en svømmehal i Idrætscenter Jammerbugt ved Fjerritslev, retter nu kritik af lærerne fra Egeskolens håndtering af den tragiske hændelse.</t>
  </si>
  <si>
    <t>Stacy Roberta Assamba var på en introtur sammen med sin 10. klasse fra Egeskolen i Furesø Kommune, da hun mandag aften blev fundet død på bunden af den dybe del af svømmebassinet i forbindelse med et lukket arrangement for skolens elever.</t>
  </si>
  <si>
    <t>Pigens fætter, Michael Nielsen, går også i 10. klasse på Egeskolen og var selv med på turen til Nordjylland.</t>
  </si>
  <si>
    <t>Han fortæller til TV 2, at det var de unge mennesker, der selv slog alarm, da det gik op for dem, at der var noget galt.</t>
  </si>
  <si>
    <t>- Nogle venner fortalte lærerne, som befandt sig i svømmehallen, at der lå en skikkelse i vandet. Men de tog os ikke seriøst og troede, vi lavede sjov, siger Michael Nielsen.</t>
  </si>
  <si>
    <t>Kortvarigt chok</t>
  </si>
  <si>
    <t>Kort forinden havde den 17-årige pige befundet sig sammen med et par veninder i den lave ende af svømmebassinet, men fra bassinkanten kunne fætteren dog tydeligt se, at det var Stacy Roberta Assamba, der lå på bunden.</t>
  </si>
  <si>
    <t>Michael Nielsen fortæller, at han igen slog alarm, men blev affejet af skolelederen, der mente, at der var tale om en dukke.</t>
  </si>
  <si>
    <t>Et par klassekammerater ydede ifølge Michael Nielsen hurtigt hjælp. Det lykkedes dog først i tredje forsøg en elev fra 10. klasse at få den 17-årige pige op af vandet. På land var det også en af de unge, der begyndte med at yde livreddende førstehjælp.</t>
  </si>
  <si>
    <t>TV 2 har talt med skoleeleven Thithawat Jensen, der fik Stacy Roberta Assamba op fra bunden af svømmehallen, om episoden.</t>
  </si>
  <si>
    <t>- Mine venner råbte, at der lå en person nede i vandet. Jeg kunne se, det var Stacy, og jeg gik kortvarigt i chok, siger han og uddyber:</t>
  </si>
  <si>
    <t>- Hun lå helt stille på bunden af det dybe bassin, men jeg dykkede ned og fik bragt hende op til overfladen. En kammerat hoppede i vandet og hjalp med at få Stacy det sidste stykke ind til kanten.</t>
  </si>
  <si>
    <t>Tog afsked på hospitalet</t>
  </si>
  <si>
    <t>Stacy Roberta Assambas mor, Rosalie Felicite, siger til TV 2, at hun er forfærdet over det forløb, som fætteren beskriver, og hun kritiserer lærernes manglende indsats.</t>
  </si>
  <si>
    <t>- Det var børnene, som reddede Stacy op af vandet. Lærerne bagatelliserede episoden. De har svigtet og ikke levet op til deres ansvar, lyder det.</t>
  </si>
  <si>
    <t>Rosalie Felicite og hendes mand Jens Ørsted, som er stedfar til Stacy Roberta Assamba, fik sent mandag aften besked om, at der var sket en ulykke i svømmehallen.</t>
  </si>
  <si>
    <t>Det var hendes niece, der ringede, og overbragte den forfærdelige besked. Hun vidste gennem Stacy Roberta Assambas fætter, at den var hel gal, og derfor hastede forældrene til Aalborg Universitetshospital, hvor den 17-årige var fløjet til med helikopter.</t>
  </si>
  <si>
    <t>- Vi tog afsked med Stacy på hospitalet, hvor hun tirsdag morgen blev erklæret død kort før klokken 05. Der var sket store skader på både hjerne, lunger og hjerte, fortæller Jens Ørsted.</t>
  </si>
  <si>
    <t>Lærerne har reageret så hurtigt, som alvoren er gået op for dem</t>
  </si>
  <si>
    <t>Tine Gram, velfærdsdirektør i Furesø Kommune</t>
  </si>
  <si>
    <t>Mor og datter stammer oprindeligt fra Cameroun, men har boet i Danmark de seneste tre år.</t>
  </si>
  <si>
    <t>Den 17-årige pige har aldrig lært at svømme, og mandag var det første gang nogensinde, at hun befandt sig i en svømmehal.</t>
  </si>
  <si>
    <t>Ifølge Rosalie Felicite vidste lærerne på Egeskolen, at datteren ikke var tryg ved vandet og ikke kunne svømme. Derfor skulle hun kun være i den lave del af svømmebassinet.</t>
  </si>
  <si>
    <t>- Det er forfærdeligt og håbløst, at Stacy ikke længere er i live, siger Rosalie Felicite.</t>
  </si>
  <si>
    <t>Direktør: Kan ikke genkende udlægning</t>
  </si>
  <si>
    <t>TV 2 har forelagt forældrenes kritik af lærernes håndtering af svømmeturen for Tine Gram, der er velfærdsdirektør i Furesø Kommune, hvor Egeskolen har til huse.</t>
  </si>
  <si>
    <t>Hun oplyser, at der i alt var fem lærere til stede i svømmehallen mandag aften. Heraf var én uddannet livredder og to uddannet i førstehjælp.</t>
  </si>
  <si>
    <t>Direktøren er ligesom forældrene forfærdet over drukneulykken, men hun kan ikke genkende udlægningen af, at unge stod alene med livredderopgaven.</t>
  </si>
  <si>
    <t>Hvad siger du til, at det er de unge mennesker, der både redder Stacy op fra vandet og indleder livreddende førstehjælp –  og ikke de voksne?</t>
  </si>
  <si>
    <t>- Børnene, som var i vandet, reagerede instinktivt, og de voksne kom øjeblikkeligt, og der blev givet livredning. Drengene har ydet en fantastisk indsats, mener Tine Gram.</t>
  </si>
  <si>
    <t>Direktøren vil ikke kommentere på lærernes reaktion i forbindelse med den fatale ulykke.</t>
  </si>
  <si>
    <t>Hun oplyser, at man har brugt den første tid på at bearbejde sorgen og nu er i gang med at snakke hele forløbet igennem, hvilket munder ud i en samlet redegørelse af ulykken.</t>
  </si>
  <si>
    <t>Forældre tilbudt krisehjælp</t>
  </si>
  <si>
    <t>I bekendtgørelsen om tilsyn med folkeskolens elever under ekskursioner, lejrskoler, hytteture eller lignende står der i paragraf 10, at badning alene må finde sted, hvis det kan foregå under fuldt betryggende forhold. Har det været tilfældet i den konkrete sag?</t>
  </si>
  <si>
    <t>- Ja, det mener jeg i forhold til lærerne rent antalsmæssigt og uddannelsesmæssigt. Politiet har konstateret, at der er tale om en tragisk ulykke. Vi er selv i fuld gang med at undersøge de nærmere forhold nu, siger Tine Gram.</t>
  </si>
  <si>
    <t>Direktøren for dagtilbud og skole i Furesø Kommune er ked af, at Stacy Roberta Assambas forældre føler sig svigtet af skolen.</t>
  </si>
  <si>
    <t>- Det er det værst tænkelige, der netop er overgået Stacy og familien. Jeg er frygtelig ked af det på deres vegne. Vi har tilbudt dem krisehjælp, og at vi sammen gennemgår forløbet med dem, når vi har det fulde overblik, og de er klar til det, siger Tine Gram.</t>
  </si>
  <si>
    <t>Nordjyllands Politi bekræfter over for TV 2, at ulykken stadig bliver undersøgt, og at et ligsyn endnu ikke er færdigt.</t>
  </si>
  <si>
    <t>Der er umiddelbart ingen tegn på, at der skulle være foregået noget kriminelt i relation til den 17-åriges død, lyder det."</t>
  </si>
  <si>
    <t>10.3821201957604,55.4075137087261,"17/8-21, mand 82, Odense Havn","ODENSE</t>
  </si>
  <si>
    <t>To personer fundet døde i vandet: Ingen mistanke om forbrydelse</t>
  </si>
  <si>
    <t>Ifølge Fyens.dk's oplysninger skulle politiet have haft en drone i luften i forbindelse med redningsaktionen. Det hjalp til at lokalisere en af de druknede. Fyns Politi mistænker ingen forbrydelse.</t>
  </si>
  <si>
    <t>17 aug. 2021 kl. 07:09</t>
  </si>
  <si>
    <t>Morten Stigaard Sørensen moss@jfmedier.dk og Sander Schmidt Astrup sasa@fyens.dk</t>
  </si>
  <si>
    <t>Odense: To personer er tirsdag morgen fundet døde i vandet ved havnen i Odense. Det skriver Fyns Politi på Twitter.</t>
  </si>
  <si>
    <t>Kl. 06.17 fik vi en anmeldelse om 2 livløse person i vandet ved Odense Havn. De 2 personer blev erklæret døde på stedet. Vi har foreløbig ingen mistanke til, at der skulle være sket en forbrydelse, men arbejder fortsat på stedet og har foreløbig ikke yderligere. #politidk</t>
  </si>
  <si>
    <t>â€” Fyns Politi (@FynsPoliti) August 17, 2021</t>
  </si>
  <si>
    <t>De to personer blev erklæret døde på stedet, efter at de var blevet bjærget fra vandet.</t>
  </si>
  <si>
    <t>- Vi har foreløbig ingen mistanke til, at der skulle være sket en forbrydelse, men arbejder fortsat på stedet, skriver politiet.</t>
  </si>
  <si>
    <t>Redningsmandskab fandt ifølge Fyens.dk's oplysninger først én person. Så var dronen i luften og takket være den kunne man se endnu en person længere ud i vandet.</t>
  </si>
  <si>
    <t>Det var i forlængelse af havnebadet, at fundene blev gjort.</t>
  </si>
  <si>
    <t>Politiet bekræfter: Ældre ægtepar er omkommet i havnen</t>
  </si>
  <si>
    <t>Redningsmandskab arbejder på Odense Havn i de tidlige morgentimer. To personer blev hentet op af vandet, men blev erklæret døde på stedet. Foto: Local Eyes.</t>
  </si>
  <si>
    <t>Det er en ældre mand og en ældre kvinde, som i morges blev trukket livløse op af inderhavnen i Odense, har Fyns Politi netop offentliggjort.</t>
  </si>
  <si>
    <t>17 aug. 2021 kl. 11:34</t>
  </si>
  <si>
    <t>Opdateret 17 aug. 2021 kl. 12:38</t>
  </si>
  <si>
    <t>Jon Bøge Gehlert jobge@jfmedier.dk</t>
  </si>
  <si>
    <t>Odense Havn: Det er en ældre mand og en ældre kvinde, som politiet i morges kort efter klokken 06 hentede livløse op fra Odenses inderhavn.</t>
  </si>
  <si>
    <t>- Vi har nu fået identificeret de to døde personer, der blev fundet i morges i Odense Havn. Der er tale om en mand på 82 år og en kvinde på 76 år fra Odense. De to var ægtefæller. Pårørende er underrettet. Vi har ikke yderligere oplysninger i sagen.</t>
  </si>
  <si>
    <t>Fyens Stiftstidende har været på havnen og talt med flere beboere, som bor lige omkring stedet, hvor personerne blev hentet op af vandet. Flere beboere fortæller - i overensstemmelse på politiets udmelding - at det var ældre personer, som blev trukket op af vandet.</t>
  </si>
  <si>
    <t>Det var angiveligt her på trædækket - ud for Englandsgade 12C på Odenses havn - at det ældre ægtepar i morges blev trukket op af havnebassinet. Foto: Jon Bøge Gehlert.</t>
  </si>
  <si>
    <t>Beboer vækket af udrykning</t>
  </si>
  <si>
    <t>En beboer, der blev vækket af udrykning, fortæller, at mindst én dykker var i vandet og trak personerne op på et trædæk ud for lejlighedsblokken Englandsgade 12C tæt på havnebadet. Her blev der givet hjertemassage, men personerne stod ikke til at redde. De to omkomne blev lagt på bårer og kørt derfra i ambulance.</t>
  </si>
  <si>
    <t>Der er tale om en mand på 82 år og en kvinde på 76 år fra Odense. De to var ægtefæller.</t>
  </si>
  <si>
    <t>FYNS POLITI</t>
  </si>
  <si>
    <t>Der var massiv udrykning mellem boligblokkene ved havnen, efter politiet havde modtaget en anmeldelse om personer i vandet. Foto: Local Eyes.</t>
  </si>
  <si>
    <t>På Twitter skrev Fyns Politi i morges:</t>
  </si>
  <si>
    <t>- Kl. 06.17 fik vi en anmeldelse om to livløse personer i vandet ved Odense Havn. De to personer blev erklæret døde på stedet. Vi har foreløbig ingen mistanke til, at der skulle være sket en forbrydelse, men arbejder fortsat på stedet og har foreløbig ikke yderligere.</t>
  </si>
  <si>
    <t>Da Fyens Stiftstidende var på havnen omkring klokken 09, var der ingen tegn på morgenens hændelser og intet politi eller redningsmandskab til stede.</t>
  </si>
  <si>
    <t>Ligsyn på torsdag</t>
  </si>
  <si>
    <t>Fyens Stiftstidende har forsøgt at få uddybet omstændighederne for det omkomne ægtepar, men fra Fyns Politi ønsker vagtchef Henrik Krøjgaard ikke at sige yderligere.</t>
  </si>
  <si>
    <t>Jeg har bare et par ganske korte spørgsmål til sagen på havnen.</t>
  </si>
  <si>
    <t>- Jeg har ingen kommentarer i sagen, så det bliver kort.</t>
  </si>
  <si>
    <t>Hvilken hændelse arbejder I ud fra?</t>
  </si>
  <si>
    <t>- Nej, ingen kommentarer. På torsdag er der ligsyn, og før der kommer resultater fra det, kommer der intet ud herfra."</t>
  </si>
  <si>
    <t>10.3821484446879,55.4074722564355,"17/8-21, kvinde 76, Odense Havn","ODENSE</t>
  </si>
  <si>
    <t>10.3152286468732,56.3155769807403,"Non-fatal, 19/8-21, mand 20, Hornslet svømmehal","20-årig mand genoplivet efter ulykke i svømmehal</t>
  </si>
  <si>
    <t>En person blev onsdag aften genoplivet efter en ulykke i Hornslet Svømmehal. Arkivfoto: Morten Stricker</t>
  </si>
  <si>
    <t>19 aug. 2021 kl. 12:54</t>
  </si>
  <si>
    <t>Hornslet: En 20-årig mand, der var deltager på et af Hornslet IFs fridykningshold, var onsdag aften i en nærdrukneulykke i Hornslet Svømmehal.</t>
  </si>
  <si>
    <t>Det oplyser Syddjurs Kommune på sin Facebook-profil.</t>
  </si>
  <si>
    <t>Manden blev genoplivet og har det ifølge kommunen efter omstændighederne godt, men vedkommende er fortsat indlagt.</t>
  </si>
  <si>
    <t>Manden lå pludselig livløs på bunden, men blev reddet af øvrige deltagere på fridykkerholdet.</t>
  </si>
  <si>
    <t>De øvrige deltagere på dykkerkurset modtager krisehjælp. Hornslet Svømmehal var i en periode lukket for træning og offentlig svømning.</t>
  </si>
  <si>
    <t>Hornslet IF skriver på Facebook, at svømmehallen torsdag middag er genåbnet. Østjyllands Politi oplyser til Århus Stiftstidende, at en patrulje torsdag formiddag var forbi svømmehallen for at foretage undersøgelser.</t>
  </si>
  <si>
    <t>Der var ikke basis for at åbne en politisag.</t>
  </si>
  <si>
    <t>19/08/2021 KL. 13:30</t>
  </si>
  <si>
    <t>Drukneulykke onsdag aften lukker Hornslet Svømmehal på ubestemt tid</t>
  </si>
  <si>
    <t>Hornslet Svømmehal blev onsdag aften ramt af en både ulykkelig og chokerende ulykke, da en voksen svømmer under træning druknede. Det lykkedes heldigvis ved snarrådig handling at genoplive svømmeren, som efter omstændighederne har det godt.</t>
  </si>
  <si>
    <t>Hornslet Svømmehal er midlertidig lukket efter onsdagens drukneulykke. Foto: Hornslet IF</t>
  </si>
  <si>
    <t>LARS NORMAN THOMSEN</t>
  </si>
  <si>
    <t>Hornslet Svømmehal blev onsdag aften ramt af en nærdrukneulykke på et af klubbens voksenhold, der var i gang med svømmetræning.</t>
  </si>
  <si>
    <t>Det lykkedes heldigvis at genoplive svømmeren, og vedkommende har det efter omstændighederne godt, men er fortsat indlagt, fortæller Hornslet IF på sin Facebook-profil.</t>
  </si>
  <si>
    <t>Der ydes krisehjælp til deltagerne på svømmeholdet via Hornslet IF.</t>
  </si>
  <si>
    <t>Hornslet Svømmehal er indtil videre lukket for træning og offentlig svømning.</t>
  </si>
  <si>
    <t>Politiet inde over</t>
  </si>
  <si>
    <t>Lokalavisen har talt med Mikkel Pilehave Jensen, hovedformand i Hornslet IF, og han har ikke så meget at tilføje i forhold til den kortfattede meddelelse, som foreningen har lagt ud på sin Facebook-profil.</t>
  </si>
  <si>
    <t>»Jeg var ikke selv tilstede, men har fået at vide, at ulykken kom helt uforudset. Der blev handlet hurtigt af de trænere og ledere, der var omkring holdet, så personen blev genoplivet og heldigvis efter omstændighederne nu har det godt,« siger Mikkel Pilehave Jensen.</t>
  </si>
  <si>
    <t>Hornslet IF tog straks kontakt til DGI Østjylland for at få support til at tackle den ulykkelige hændelse.</t>
  </si>
  <si>
    <t>»Politiet er inde over, som de skal, når sådan noget sker, og samtlige deltagere, der overværede det skete, er også tilbudt krisehjælp,« siger Mikkel Pilehave Jensen.</t>
  </si>
  <si>
    <t>Han ved af gode grunde ikke, hvornår Hornslet Svømmehal åbner igen.</t>
  </si>
  <si>
    <t>»Det kan jeg ikke sige noget om. Vi skal nok melde ud, når svømmehallen igen kan benyttes.«"</t>
  </si>
  <si>
    <t>10.2430332227229,55.0923642238686,"21/8-21, kvinde 87, Faaborg","Den ældre kvinde blev lørdag morgen fundet død efter en drukneulykke i Faaborg. Foto: Local Eyes</t>
  </si>
  <si>
    <t>21 aug. 2021 kl. 20:42</t>
  </si>
  <si>
    <t>Faaborg: Den ældre kvinde, der tidligt lørdag morgen blev fundet død i vandet ved Faaborg, er blevet identificeret. Det bekræftet Fyns Politi på Twitter.</t>
  </si>
  <si>
    <t>Pårørende, der kunne genkende en fremlyst iøjnefaldende badedragt, har lørdag kontaktet Fyns Politi.</t>
  </si>
  <si>
    <t>Der er tale om en 87-årig kvinde fra lokalområdet, oplyser politiet. Hun har efter alt at dømme lidt en ildebefindende i forbindelse med badning.</t>
  </si>
  <si>
    <t>Politiet betragter derfor sagen som en drukneulykke.</t>
  </si>
  <si>
    <t>Spottet af færge-personale</t>
  </si>
  <si>
    <t>Kvinden blev spottet af personalet fra Ærø-færgen, der så hende ligge i vandet omkring 50 meter ude fra havnekanten ved Ø-færgen.</t>
  </si>
  <si>
    <t>Tidligere lørdag fortalte Torben Jakobsen, vagtchef ved Fyns Politi, at kvinden formentlig ikke havde ligget ret længe i vandet - og formentlig er taget ud for at bade i vandet ved Faaborgs centrum.</t>
  </si>
  <si>
    <t>Da det ikke umiddelbart var muligt at identificere kvinden, blev et billede af hendes badedragt udsendt til offentligheden.</t>
  </si>
  <si>
    <t>Politiet bad om hjælp til at identificere druknet kvinde</t>
  </si>
  <si>
    <t>En ældre kvinde blev lørdag morgen fundet død efter en drukneulykke i Faaborg. Foto: Local eyes</t>
  </si>
  <si>
    <t>21 aug. 2021 kl. 09:43</t>
  </si>
  <si>
    <t>Opdateret 21 aug. 2021 kl. 20:41</t>
  </si>
  <si>
    <t>René Vaaben Johansen rvjo@faa.dk og Simone Nowack Pedersen sinpe@jfmedier.dk</t>
  </si>
  <si>
    <t xml:space="preserve">Opdatering 20.41: Kvinden er identificeret. </t>
  </si>
  <si>
    <t>Faaborg: En ældre kvinde blev lørdag morgen fundet druknet i vandet i Faaborg. Politiet efterlyser nu vidner og pårørende, som kan hjælpe med at identificere kvinden.</t>
  </si>
  <si>
    <t>Det oplyser vagtchefen for Fyns Politi, Torben Jakobsen.</t>
  </si>
  <si>
    <t>Kvinden blev spottet af personalet fra Ærø-færgen, hvor hun blev set liggende i vandet cirka 50 meter ude fra havnekanten ved Ø-færgen. Politiet formoder at hun var taget ud for at bade, og at hun at uvisse årsager druknede. Hun var iført en badedragt, som Fyns Politi fremlyste. Vi har slettet billedet, da kvinden er identificeret.</t>
  </si>
  <si>
    <t>Politiet søger vidner, der har set kvinden tage ud for at bade lørdag morgen, men politiet søger også pårørende der kan genkende kvindens badedragt og som savner hende.</t>
  </si>
  <si>
    <t>Kvinden vurderes til at være mellem 70-75 år. Hun er slank af bygning, 160 centimeter høj, har gråt mellemlangt hår og iført den meget karakteristiske badedragt.</t>
  </si>
  <si>
    <t>Vagtchefen oplyser, at kvinden formenligt ikke har nået at ligge i vandet ret længe, og at man tror, at hun er gået i vandet omkring Faaborg Centrum.</t>
  </si>
  <si>
    <t>Torben Jakobsen understreger at der er tale om en ulykke og at der ikke er forbundet noget mistænkeligt med dødsfaldet.</t>
  </si>
  <si>
    <t>Har man oplysninger i sagen bedes man kontakte politiet på 114."</t>
  </si>
  <si>
    <t>10.6041468586845,55.0468099506545,"23/8-21, mand 75, Svendborg","SYDFYN</t>
  </si>
  <si>
    <t>Redningsaktion med helikopter i Svendborg: Livløs person fundet i vandet</t>
  </si>
  <si>
    <t>En redningshelikopter blev sendt i luften over Svendborg mandag morgen efter fund af efterladt bil på Svendborgsundbroen. Eftersøgningen er nu endt, fortæller politiet. Foto: Michael Printzlau</t>
  </si>
  <si>
    <t>De pårørende til en person, der blev fundet i sundet ved Svendborg, er underrettet, meddeler Fyns Politi på Twitter.</t>
  </si>
  <si>
    <t>23 aug. 2021 kl. 08:56</t>
  </si>
  <si>
    <t>Henrik Nguyen heng@faa.dk</t>
  </si>
  <si>
    <t>Svendborg: Redningsaktionen med helikopter, som kunne høres over det meste af Svendborg mandag morgen, hvor politiet og beredskabet har søgt efter en 75-årig mand fra lokalområdet, er blevet indstillet.</t>
  </si>
  <si>
    <t>Det meddeler Fyns Politi klokken 8.32 på Twitter, hvor det bliver oplyst, at der er blevet fundet en livløs person i vandet, og at de pårørende er blevet underrettet.</t>
  </si>
  <si>
    <t>Det var klokken 5.09 mandag morgen, at beredskabet modtog en anmeldelse om, at der var blevet efterladt en bil på Svendborgsundbroen, og efterfølgende blev der sendt en redningshelikopter i luften. Politiet forklarede siden til faa.dk, at bilen tilhørte en 75-årig mand fra lokalområdet, og at der nu blev ledt efter manden.</t>
  </si>
  <si>
    <t>I tweetet fra politiet fremgår det, at ""politiets vurdering er, at der intet mistænkeligt er i hændelsen"".</t>
  </si>
  <si>
    <t>Faa.dk arbejder på at indhente yderligere kommentarer fra Fyns Politi."</t>
  </si>
  <si>
    <t>10.672652384906,55.0398825059309,"28/8-21, mand 60, Thurøbund","Mand død i drukneulykke i Svendborg</t>
  </si>
  <si>
    <t>En mand er fundet livløs i vandet ved Thurøbund i Svendborg. Manden blev fundet af en gruppe sejlere, der var i gang med en konkurrence. Sejlerne bjærgede manden og ringede efterfølgende til politiet. Han blev sidenhen erklæret død. Det oplyser vagtchef ved Fyns Politi Henrik Strauss til TV 2. Manden er ikke identificeret, og de pårørende er endnu ikke underettet.</t>
  </si>
  <si>
    <t>Fyns Politi</t>
  </si>
  <si>
    <t>Vi savner identiteten på en mand, der til formiddag er fundet livløs i Svendborgsund ved Thurø. Gråt hår og iført lys vindjakke, sort sweater, karrygule bukser med blå malingpletter og rødbrune sejlersko. Ca 50-70 år. Kan du hjælpe - ring 114. Mvh. vagtchefen #politidk</t>
  </si>
  <si>
    <t>11.42 AM Â· 28. aug. 2021Â·Twitter Web App</t>
  </si>
  <si>
    <t>Sejlere finder død mand i vandet ved Svendborg</t>
  </si>
  <si>
    <t>28. aug. 2021, 11:27</t>
  </si>
  <si>
    <t>En mand er fundet død i vandet ved Gambøt Havn i Svendborg. Politiet har endnu ikke identificeret ham.</t>
  </si>
  <si>
    <t>En gruppe sejlere har lørdag formiddag fundet en død mand i vandet ved Gambøt Havn på Thurø i Svendborg.</t>
  </si>
  <si>
    <t>Det fortæller vagtchef ved Fyns Politi Henrik Strauss.</t>
  </si>
  <si>
    <t>Politiet har endnu ikke identificeret manden, og derfor er de pårørende heller ikke underrettet.</t>
  </si>
  <si>
    <t>Årsagen til dødsfaldet er desuden ukendt.</t>
  </si>
  <si>
    <t>- Det er alt for tidligt at sige. Om han er faldet i vandet, eller hvad han er. Det ved vi simpelthen ikke.</t>
  </si>
  <si>
    <t>- Vi er stadig nede på stedet og arbejder på, om vi kan finde ud af, hvem han er, og hvad der er sket, siger Henrik Strauss.</t>
  </si>
  <si>
    <t>Ulykken blev anmeldt 9.13. En sejlklub var ude at sejle, og følgebåden opdagede, at der lå en livløs mand i vandet.</t>
  </si>
  <si>
    <t>Båden fik manden bjærget og på land bekræftede en læge, at manden var død.</t>
  </si>
  <si>
    <t>Ifølge vagtchefen kan det blive svært at finde ud af, hvad der er sket.</t>
  </si>
  <si>
    <t>- Mit bedste bud er nej, det tror jeg ikke, vi kan, men vi gør forsøget, siger han."</t>
  </si>
  <si>
    <t>8.34807616512432,56.6921693016356,"30/8-21, mand 45, Helligsø","Efter stor aktion: Mand druknet under dyk med en kammerat</t>
  </si>
  <si>
    <t>To mænd dykkede, men da det kun var den ene, der kom op, slog han alarm</t>
  </si>
  <si>
    <t>THY:En 45-årig mand fra Sønderjylland er mandag eftermiddag druknet efter at have dykket ved stranden ved Helligsø i Thy. Det fortæller Simon Skelkjær, der er vagtchef ved Midt- og Vestjyllands Politi.</t>
  </si>
  <si>
    <t>Politiet fik klokken 15.20 anmeldelsen om, at to mænd havde dykket i Limfjorden, men at det kun var den ene, der var kommet op.</t>
  </si>
  <si>
    <t>Derfor blev forsvaret, politiet og kystredningstjenesten sendt ud til en stor redningsaktion med helikopter og både.</t>
  </si>
  <si>
    <t>Da helikopteren kom frem, fandt redningsfolkene manden på bunden af søen og fik ham efterfølgende ind på land klokken 16.10.</t>
  </si>
  <si>
    <t>Her stod ambulancefolk klar til at behandle ham, men manden blev senere erklæret død.</t>
  </si>
  <si>
    <t>45-årig druknet</t>
  </si>
  <si>
    <t>En dykkerulykke har mandag kostet en 45-årig mand livet</t>
  </si>
  <si>
    <t>Politiet havde i første omgang oplyst, at der var tale om en 42-årig mand. Der er tale om en 45-årig mand.</t>
  </si>
  <si>
    <t>En 45-årig mand er afgået ved døden, efter han eftermiddagen har været eftersøgt på havet.</t>
  </si>
  <si>
    <t>Drukneulykke ved Helligsø, Hurup Thy. Efter stranddyk er en 42 årig mand fra Sønderjylland afgået ved døden. Eftersøgning iværksat kl. 1515 med redningshelikoptere og både. Fundet i vandet kl. kl. 1610 og erklæret død kort efter. Pårørende underrettet.'</t>
  </si>
  <si>
    <t>Ifølge Ritzau var det i forbindelse med en dykkertur, at manden mistede livet. Hans makker slog alarm, da han var forsvundet i vandet.</t>
  </si>
  <si>
    <t>Myndighederne har endnu ikke overblik over, hvad der førte til ulykken."</t>
  </si>
  <si>
    <t>11.7197269513707,56.3601670534458,"29/8-21, mand 20, Narsaq, Grønland","Mand evakueret til Nuuk: Faldt over bord i sin jolle ud for Narsaq</t>
  </si>
  <si>
    <t>29. august 2021 Â· 12:38af Anders Dall</t>
  </si>
  <si>
    <t>Manden kunne selv ringe efter hjælp, oplyser Grønlands Politi, der fik anmeldelsen i nat.</t>
  </si>
  <si>
    <t>En 20-årig mand er i de tidlige morgentimer blevet evakueret fra Narsaq til Sana i Nuuk, efter han i nat faldt over bord fra sin jolle.</t>
  </si>
  <si>
    <t>Manden kunne selv kravle op i jollen igen, men kom til skade i forbindelse med hændelsen, der skete ud for Narsaq. Det var den 20-årige selv, der ringede efter hjælp. Politiet fik anmeldelsen omkring klokken 02.00 i nat, hvorefter Arktisk Kommando tog over og evakuerede manden til Nuuk.</t>
  </si>
  <si>
    <t xml:space="preserve">Det fortæller vagtchef ved Grønlands Politi, Jan Geisler. </t>
  </si>
  <si>
    <t xml:space="preserve"> - Jeg kan ikke sige noget om skadernes omfang og art, men Arktisk Kommando har hjulpet med at få ham evakueret til Sana. Jeg er ikke helt opdateret på hans tilstand lige nu, siger vagtchefen.</t>
  </si>
  <si>
    <t>Manden var alene i jollen, da han faldt i vandet. Politiet har på nuværende tidspunkt ikke yderligere kommentarer til hændelsen.</t>
  </si>
  <si>
    <t>Forsvarets døgnrapport:</t>
  </si>
  <si>
    <t>Helikopteren fra inspektionsskibet Thetis fløj en patient fra Narsaq-området til hospitalet i Nuuk. Den pågældende var komme til skade efter at have påsejlet et isbjerg i sin motorbåd. Politiet reddede den tilskadekomne i land, hvor fra helikopteren overtog transporten."</t>
  </si>
  <si>
    <t>9.73263982885896,55.5064063513807,"2/9-21, mand 44, Middelfart","MIDDELFART</t>
  </si>
  <si>
    <t>Politiet bekræfter: 44-årig mand fundet død i vandet ved Middelfart</t>
  </si>
  <si>
    <t>Torsdag formiddag var både politi og brandvæsen til stede i området omkring Café Razz i Middelfart, hvor en livløs person blev fundet i vandet. Foto: Sofie Secher Karlsen</t>
  </si>
  <si>
    <t>Vagtchef ved Fyns Politi bekræfter, at man torsdag formiddag har fundet en 44-årig mand livløs i vandet ud for Havnegade i Middelfart</t>
  </si>
  <si>
    <t>02 sep. 2021 kl. 10:35</t>
  </si>
  <si>
    <t>Simone Nowack Pedersen sinpe@jfmedier.dk, Sofie Secher Karlsen sokar@fyens.dk og Sofie Ejlskov Hugger soehu@fyens.dk</t>
  </si>
  <si>
    <t>MIDDELFART: Klokken 09.49 fik politiet en anmeldelse om, at en livløs person lå og flød i vandet ud for Havnegade 26 i Middelfart. Beredskabet gik efterfølgende i gang med at bjærge personen, der blev erklæret død på stedet.</t>
  </si>
  <si>
    <t>Der er tale om en 44-årig mand.</t>
  </si>
  <si>
    <t>Det bekræfter vagtchefen for Fyns Politi, Henrik Krøjgaard.</t>
  </si>
  <si>
    <t>Det var en anmelder, der gik tur på havnen, der alarmerede politiet. Anmelder kunne fortælle, at personen lå med hovedet nedad, og derfor slog vedkommende straks alarm.</t>
  </si>
  <si>
    <t>Politiet kan på nuværende tidspunkt ikke komme med oplysninger om, hvad der er sket.</t>
  </si>
  <si>
    <t>Det oplyses dog, at der ikke er mistanke om, at en forbrydelse har fundet sted.</t>
  </si>
  <si>
    <t>Aktionen skete alt imens, at der på og omkring Havnegade i Middelfart i disse dage er Klimafolkemøde. Hele gaden er derfor spærret af for biler og i stedet fyldt med stande og folkemøde-gæster. Avisens udsendte reporter kan fortælle, at flere personer var vidne aktionen, som foregik i vandet ud for Café Razz på Havnegade.</t>
  </si>
  <si>
    <t>Tweet Fyns Politi</t>
  </si>
  <si>
    <t>Kl. 09.49 fik vi en anmeldelse om en livløs person i vandet ved Middelfart Havn. En 44-årig mand blev bjærget og desværre erklæret død på stedet. Familien er underrettet. Der er ingen mistanke om, at en forbrydelse har fundet sted. Vi har ikke yderligere i sagen."</t>
  </si>
  <si>
    <t>10.0408925502956,55.3806812409949,"Non-fatal, 4/9-21, kvinde 20, Aarup","4. sep. 2021 - 21:20</t>
  </si>
  <si>
    <t>Tre 15-årige indstillet til dusør efter at have reddet ung kvinde fra druknedød</t>
  </si>
  <si>
    <t>AMANDA KIELER ANDERSEN</t>
  </si>
  <si>
    <t>Fyns Politi fik meldingen om en kvinde i åen i Aarup lige før klokken 15. Foto: Presse-fotos.dk</t>
  </si>
  <si>
    <t>En helt almindelig cykeltur udviklede sig hurtigt for tre unge drenge på 15 år lørdag eftermiddag i den fynske by Aarup, der ligger vest for Odense.</t>
  </si>
  <si>
    <t>Her opdagede de nemlig en løs hund, der løb langs åen i Aarup, og ikke langt fra hunden flød en bevidstløs ung kvinde på 20 år rundt i vandet.</t>
  </si>
  <si>
    <t>De unge drenge handlede hurtigt og fik trukket den 20-årige kvinde op ad vandet. De ringede derefter til alarmcentralen, og den unge kvinde blev hurtigt fragtet til Odense Universitetshospital.</t>
  </si>
  <si>
    <t>Og fordi de tre unge drenge handlede så hurtigt, er de nu blevet indstillet til en dusør.</t>
  </si>
  <si>
    <t>»De tre unge drenge er medvirkende til, at den 20-årige kvinde er i live. Fordi de handlede hurtigt, kom hun tids nok til OUH, hvor hun stadig befinder sig,« fortæller Vagtchef ved Fyns Politi Milan Holck til B.T. Odense.</t>
  </si>
  <si>
    <t>Vagtchefen oplyser i den forbindelse, at den 20-årige kvindes tilstand er stabil.</t>
  </si>
  <si>
    <t>»Selvom det selvfølgelig er en ulykkelig omstændighed, så er det jo en fantastisk historie, at tre så unge drenge handler helt efter bogen,« siger Milan Holck.</t>
  </si>
  <si>
    <t>Fyns Politi oplyser desuden, at den unge kvinde formentlig er havnet i åen som følge af et epileptisk anfald.</t>
  </si>
  <si>
    <t>Person fundet i å: Hastet til sygehuset</t>
  </si>
  <si>
    <t>112Skrevet af Redaktionen | 04.09.21 | 18:08</t>
  </si>
  <si>
    <t>Politi, ambulance, læge og indsatsleder måtte rykke ud til Gyvelvej i Aarup. Det skete efter en melding om en drukneulykke.</t>
  </si>
  <si>
    <t>Politiet har fundet en person i åen. Muligvis en kvinde. Personen blev fundet i en å tæt på Aarup ved Fyn.</t>
  </si>
  <si>
    <t>Politiet har ikke yderligere kommentarer på nuværende tidspunkt. Ambulancen hastede med personen til Odense Universitetshospital, men der er ikke yderligere informationer tilgængelig."</t>
  </si>
  <si>
    <t>9.92012871977082,57.0542663013086,"Non-fatal, 4/9-21, person, Aalborg","Forsvarets Døgnrapport 4. september:</t>
  </si>
  <si>
    <t>01.35. Forsvarets Redningscenter modtog anmeldelse af, at en person var sprunget fra Limfjordsbroen. Et vidne så personen komme op igen, ligesom der var våde spor fra stedet."</t>
  </si>
  <si>
    <t>9.92001133133783,57.055092029078,"Non-fatal, 22/4-21, mand 51, Aalborg","Nordjyllands Politi</t>
  </si>
  <si>
    <t>@NjylPoliti</t>
  </si>
  <si>
    <t>Kl. 1241 indkom der anm. via 112 om drukneulykke i Limfjorden ved Limfjordsbroen i Nørresundby. Det viste sig at en uligevægtig 51 årig mand fra Aalborg var sprunget i vandet og ført af strømmen over fjorden. Han blev reddet op af en redningsbåd. #politidk</t>
  </si>
  <si>
    <t>2.41 PM Â· 22. apr. 2021Â·Twitter</t>
  </si>
  <si>
    <t>22. apr. Han var forkommen og nu til behandling på sygehus i Aalborg men er uskadt. #politidk"</t>
  </si>
  <si>
    <t>8.47310512738651,57.0463467252801,"8/9-21, kvinde 59, Klitmøller","Kvinde død under kitesurfing i Klitmøller</t>
  </si>
  <si>
    <t>En østrigsk kvinde var på ferie med sin kæreste, men hun omkom, mens parret var ude at kitesurfe.</t>
  </si>
  <si>
    <t>9. sep 2021, kl. 09:09</t>
  </si>
  <si>
    <t>Selma Bjørnestad Kvist Åstrøm</t>
  </si>
  <si>
    <t>En 59-årig kvinde fra Østrig er afgået ved døden efter en drukneulykke ved Klitmøller onsdag eftermiddag. Det oplyser politikommissær Jørgen Jensen fra lokalpolitiet i Thisted.</t>
  </si>
  <si>
    <t>Politiet modtog meldingen klokken 14.16, og klokken 14.47 blev kvinden erklæret død på stedet.</t>
  </si>
  <si>
    <t>- Hun har formentlig enten fået hjertestop eller er druknet, mens hun surfede, siger Jørgen Jensen.</t>
  </si>
  <si>
    <t>Ulykken fandt sted ved et kitesurfing-område i Klitmøller, som kvinden besøgte i forbindelse med en ferie med sin kæreste.</t>
  </si>
  <si>
    <t>Hun var en erfaren kitesurfer og var generelt meget aktiv i forskellige motionsformer, skriver Nordjyske.</t>
  </si>
  <si>
    <t>Hendes kæreste så ulykken inde fra land, hvorfra man kunne se, at kvinden blev trukket bag kiten under vandet.</t>
  </si>
  <si>
    <t>- Jeg kan ikke huske, at vi før har haft en kitesurfer, der er omkommet. Det sker ikke tit, siger Jørgen Jensen."</t>
  </si>
  <si>
    <t>12.5377445360482,55.7455750531369,"1/10-21, kvinde 67, Gentofte Sø","Nordsjællands Politi, @NSJPoliti</t>
  </si>
  <si>
    <t>Der var tale om en 67-årig kvinde fra Gentofte, som efterfølgende er afgået ved døden. De pårørende er underrettet. Der er intet, som tyder på, at der ligger en kriminel handling til grund for hændelsen. Der gives ikke yderligere oplysninger til sagen.</t>
  </si>
  <si>
    <t>Vi har klokken 08.31 fået en anmeldelse om en livløs kvinde i Gentofte Sø. Kvinden er bragt til hospitalet.</t>
  </si>
  <si>
    <t>Kvinde fundet livløs i sø</t>
  </si>
  <si>
    <t>En person er fredag fundet livløs i en sø i Nordsjælland, oplyser politiet</t>
  </si>
  <si>
    <t>Af Anders Zacho</t>
  </si>
  <si>
    <t>Der er fredag morgen fundet en livløs person i vandet i Gentofte Sø.</t>
  </si>
  <si>
    <t>Det bekræfter pressetjenesten ved Nordsjællands Politi over for Ekstra Bladet.</t>
  </si>
  <si>
    <t>- Vi er netop ankommet til stedet derude. En person er fundet livløs, men mere ved vi ikke på nuværende tidspunkt, lød det ved 08-40-tiden.</t>
  </si>
  <si>
    <t>Klokken 09.15 oplyser politiet, at der er tale om en kvinde, som er kørt til traumecentret på hospitalet i en ambulance. Kvindens status er pt. ukendt.</t>
  </si>
  <si>
    <t>Nordsjællands Politi fik anmeldelsen klokken 08.31. Brandvæsnet har ligeledes været tilkaldt for at assistere politiet."</t>
  </si>
  <si>
    <t>12.5808575939829,55.6709790238367,"1/10-21, kvinde, Københavns Havn","Livløs kvinde fundet i Københavns Havn</t>
  </si>
  <si>
    <t>En kvinde er fundet livløs i vandet ved Lillelangebro</t>
  </si>
  <si>
    <t>Ambulancer er til stede ved Lillelangebro, hvor en kvinde blev fundet livløs i vandet. Video: Kenneth Meyer</t>
  </si>
  <si>
    <t>Af Bave Mustafa</t>
  </si>
  <si>
    <t>En livløs kvinde er blevet hevet op af vandet i Københavns Havn.</t>
  </si>
  <si>
    <t>Det oplyser Københavns Politi til Ekstra Bladet.</t>
  </si>
  <si>
    <t>Hovedstadens Beredskab har haft dykkere i vandet for at få kvinden på land igen.</t>
  </si>
  <si>
    <t>- Beskeden, vi har fået, er, at kvinden er livløs, selvom der skulle være en svag vejrtrækning, siger Dyre Sønnicksen, vagtchef, Københavns Politi.</t>
  </si>
  <si>
    <t>Politiet modtog anmeldelsen om en kvinde i vandet klokken 19.20.</t>
  </si>
  <si>
    <t xml:space="preserve">Kvinden befandt sig i vandet ud for Lillelangebro tættest på Amager-siden. </t>
  </si>
  <si>
    <t>I skrivende stund vides det ikke, om hun er faldet i vandet, eller hvad der skulle være sket.</t>
  </si>
  <si>
    <t>Hovedstadens Beredskab kunne 19.28 fortælle, at kvinden var blevet hevet op på land."</t>
  </si>
  <si>
    <t>10.2938377924837,57.0013340667503,"3/10-21, mand 65, Hals","Mand fundet død i grøft</t>
  </si>
  <si>
    <t xml:space="preserve">En 65-årig mand er søndag aften fundet druknet i en grøft. Få timer forinden havde hans pårørende efterlyst ham på Facebook </t>
  </si>
  <si>
    <t>Af Signe Søgaard</t>
  </si>
  <si>
    <t>Lørdag aften forsvandt en 65-årig mand fra Hals i Vendsyssel.</t>
  </si>
  <si>
    <t>Søndag aften er han fundet druknet i en grøft, skriver Nordjyske.</t>
  </si>
  <si>
    <t>Mandens pårørende havde tidligere på dagen efterlyst den 65-årige på Facebook.</t>
  </si>
  <si>
    <t>Han blev få timer senere fundet livløs i en grøft uden for Hals.</t>
  </si>
  <si>
    <t xml:space="preserve">Politiet betragter det som et tragisk uheld, da en undersøgelse foretaget af en bilinspektør ikke har fundet noget, der tyder på en påkørsel. </t>
  </si>
  <si>
    <t>- Vi ved, at han har kørt på en cykel, og det var den, man først fandt derude. Vi betragter det som et tragisk uheld, at han er endt i grøften og druknet, siger Karsten Højrup Kristensen, der er vagtchef ved Nordjyllands Politi, til Nordjyske.</t>
  </si>
  <si>
    <t>Mand blev efterlyst på Facebook: Fundet død i en grøft</t>
  </si>
  <si>
    <t>En 65-årig mand fra Hals er søndag aften blevet fundet druknet i en grøft lidt uden for byen</t>
  </si>
  <si>
    <t>HALS:Sidst på eftermiddagen søndag blev en 65-årig mand fra Hals efterlyst på Facebook af sine pårørende - men bare få timer senere har de fået en forfærdelig melding fra Nordjyllands Politi.</t>
  </si>
  <si>
    <t>Den 65-årige mand, der forsvandt lørdag aften, blev klokken 18.46 fundet livløs i en grøft på Aalborgvej lige uden for Hals.</t>
  </si>
  <si>
    <t>Det oplyser vagtchef ved Nordjyllands Politi, Karsten Højrup Kristensen.</t>
  </si>
  <si>
    <t>- Vi ved, at han har kørt på en cykel, og det var den, man først fandt derude. Vi betragter det som et tragisk uheld, at han er endt i grøften og druknet, for efter en undersøgelse fra vores bilenspektør på stedet er der ingenting, der tyder på en påkørsel, siger Karsten Højrup Kristensen.</t>
  </si>
  <si>
    <t>De pårørende til den 65-årige mand er blevet underrettet."</t>
  </si>
  <si>
    <t>9.50245478286263,55.2494418656305,"6/10-21, mand 50, Haderslev","Politifolk chokeret over fund af død mand - nu er han identificeret</t>
  </si>
  <si>
    <t>9. okt. 2021, 21:16</t>
  </si>
  <si>
    <t>Med hjælp fra en vandsøgende hund fandt politiet den livløse person i Haderslev Havn. Foto: Syd- og Sønderjyllands Politi</t>
  </si>
  <si>
    <t>Politiet er stadig på bar bund, når det kommer til eftersøgningen af den 55-årige mand.</t>
  </si>
  <si>
    <t>Da politiet onsdag ved hjælp af såkaldte vandsøgshunde ledte efter en forsvunden 55-årig mand i Haderslev, fik de sig lidt af en overraskelse.</t>
  </si>
  <si>
    <t>I vandoverfladen ved havnen fandt de en livløs mand. Men det var ikke den mand, de ledte efter. Og der var ikke andre, der var meldt savnet.</t>
  </si>
  <si>
    <t>Det rystede politifolkene, der deltog i efterforskningen. Nu fortæller en af dem om oplevelsen.</t>
  </si>
  <si>
    <t>- Det er jo ret usædvanligt, at vi eftersøgte en mand, og finder en anden mand. Det havde vi svært ved at kapere i første omgang. Det har jeg aldrig prøvet, siger vicepolitiinspektør Jan Rebsdorf, der er leder af Syd- og Sønderjyllands Politis hundeafdeling, til Jydske Vestkysten og fortsætter:</t>
  </si>
  <si>
    <t>- Vi stod med samlet 300 års erfaring på kajen</t>
  </si>
  <si>
    <t>Ifølge Jan Rebsdorf tog det et stykke tid for politiet at sikre, at den fundne mand ikke var ham, de ledte efter.</t>
  </si>
  <si>
    <t>Manden er identificeret</t>
  </si>
  <si>
    <t>Lørdag oplyser Syd- og Sønderjyllands Politi til TV 2, at de har identificeret den fundne mand, der var 50 år. Hans familie er underrettet om dødsfaldet.</t>
  </si>
  <si>
    <t>Efterforskningen af, hvordan manden endte i havnen, er derfor slut nu.</t>
  </si>
  <si>
    <t>- Vi har en idé om, hvad der skete. Men vi har ikke fundet noget mistænkeligt i det. Derfor efterforsker vi ikke længere sagen, siger vagtchef Mads Dammark.</t>
  </si>
  <si>
    <t>Baggrunden for politiets søgning på netop det sted i fjorden, hvor de fandt den anden mand, var nogle beregninger med udgangspunkt i, hvornår den 55-årige forsvandt.</t>
  </si>
  <si>
    <t>Hvis han var faldet i havnen på et bestemt sted, kunne han ligge der, hvor de fandt den 50-årige.</t>
  </si>
  <si>
    <t>Den 55-årige er stadig forsvundet</t>
  </si>
  <si>
    <t>Men politiet er stadig på bar bund, når det kommer til eftersøgningen af den 55-årige mand, der har været meldt savnet siden tirsdag i sidste uge.</t>
  </si>
  <si>
    <t>Hele det område, som politiet definerer som nærområdet, er afsøgt.</t>
  </si>
  <si>
    <t>- Eftersøgningen er ikke indstillet, men droslet ned. Vi har ikke så mange steder tilbage at lede, fortæller Mads Dammark.</t>
  </si>
  <si>
    <t>Fundet af den 50-årige mand har dog forsinket eftersøgningen.</t>
  </si>
  <si>
    <t>Politiet vil meget gerne afsøge området, hvor de fandt den anden mand, igen, men ifølge Jan Rebsdorf er de nødt til at vente nogle dage.</t>
  </si>
  <si>
    <t>Vandsøgshundene vil nemlig stadig kunne lugte den afdøde mand i vandet, og det vil påvirke deres evner til at afsøge området.</t>
  </si>
  <si>
    <t>Specialtrænede vandsøgshunde har fundet død mand - men ikke ham de ledte efter</t>
  </si>
  <si>
    <t>Specialtrænede vandsøgshunde har fundet en livløs person i vandet i Haderslev Fjord - men det var ikke savnet 55-årig.</t>
  </si>
  <si>
    <t>06. okt 2021, kl. 13:44</t>
  </si>
  <si>
    <t>Opdateret: 06. okt 2021, kl. 22:15</t>
  </si>
  <si>
    <t>soeren_grundahl_2.jpg</t>
  </si>
  <si>
    <t>Søren Pors Grundahl</t>
  </si>
  <si>
    <t>Ernst Møller</t>
  </si>
  <si>
    <t>Opdateret onsdag aften med nye oplysninger fra politiet.</t>
  </si>
  <si>
    <t>En livløs person er fundet i Haderslev Fjord kort efter klokken 13. Den livløse person blev ifølge politiet fundet af Rigspolitiets såkaldte vandsøgshunde.</t>
  </si>
  <si>
    <t>Vandsøgshundene blev onsdag sat ind i eftersøgningen af en 55-årig mand, der har været meldt savnet siden tirsdag i sidste uge.</t>
  </si>
  <si>
    <t>Det er imidlertid ikke den savnede mands lig, der er blevet fundet, oplyser Jan Rebsdorf, politikommissær og leder af Syd- og Sønderjyllands Politis hundeafdeling.</t>
  </si>
  <si>
    <t>- Det er en anden død mand, som vandsøgshundene fandt i fjorden. Vi arbejder på at identificere den dødfundne endeligt - men vi er sikre på, at det ikke er den 55-årige, siger politikommissær Jan Rebsdorf.</t>
  </si>
  <si>
    <t>Fortsætter eftersøgning af 55-årig</t>
  </si>
  <si>
    <t>Eftersøgningen gik i gang onsdag morgen, hvor politiet begyndte at lede efter manden både i havnen og lidt ude i Haderslev Fjord.</t>
  </si>
  <si>
    <t>- Vi fortsætter eftersøgningen et stykke tid endnu onsdag aften - og fortsætter igen torsdag, hvis det er nødvendigt, siger Jan Rebsdorf, leder af Syd- og Sønderjyllands Politis hundeafdeling.</t>
  </si>
  <si>
    <t>Livløs person fundet i havn</t>
  </si>
  <si>
    <t>Ved havnen i Haderslev har politiet fundet en livløs person</t>
  </si>
  <si>
    <t>En livløs person er blevet fundet ved havnen i Haderslev.</t>
  </si>
  <si>
    <t>Det oplyser Sydjyllands Politi på Twitter.</t>
  </si>
  <si>
    <t>Personen er blevet fundet, efter politiet i forbindelse med en eftersøgning har haft vandsøgshunde i aktion.</t>
  </si>
  <si>
    <t>Vandsøgshundene har fundet en livløs person ved havnen i Haderslev. Personen bjærges og vil senere blive identificeret.' skriver Sydjyllands Politi.</t>
  </si>
  <si>
    <t>Specialtrænede hunde skal nu lede i havnen efter forsvunden mand</t>
  </si>
  <si>
    <t>En uges forgæves søgen efter 55-årig mand får nu politiet til at sætte specialtrænede hunde ind i Haderslev.</t>
  </si>
  <si>
    <t>Foto: Syd- og Sønderjyllands Politi på Twitter</t>
  </si>
  <si>
    <t>05. okt 2021, kl. 11:06</t>
  </si>
  <si>
    <t xml:space="preserve">Peter Elgaard </t>
  </si>
  <si>
    <t>En 55-årig mand fra Haderslev er nu forsvundet på ottende dag. Ingen har set ham, siden han forlod sit hjem tirsdag den 28. september ved middagstid.</t>
  </si>
  <si>
    <t>Det får nu politiet til at optrappe indsatsen på to fronter.</t>
  </si>
  <si>
    <t>- Når man ikke kan finde folk på land, så går man over til vand. Vi indsætter onsdag fra klokken 12 hunde, der er specialiseret i søgning på vand, fortæller Helle Lundberg, kommunikationschef hos Syd- og Sønderjyllands Politi.</t>
  </si>
  <si>
    <t>Samtidig opfordrer politiet indbyggerne i Haderslev til at kigge kældre, haver, haveskure, garager, carporte og andre udhuse igennem.</t>
  </si>
  <si>
    <t>Trods mange opfordringer til byens indbyggere om at henvende sig med eventuelle oplysninger, har Syd- og Sønderjyllands Politi endnu ikke fået et afgørende tip i eftersøgningen.</t>
  </si>
  <si>
    <t>Et tip fik dog i sidste uge politiet til at lede med hunde og droner i og omkring Dyrehaven syd for Haderslev Dam - dog uden resultat. Derfor vil politiet nu altså tage hundene i brug til at søge i vandet."</t>
  </si>
  <si>
    <t>8.84663694172814,56.7328887558,"12/10-21, kvinde, Sallingsund","Død kvinde fundet i vandet ved Sallingsundbroen</t>
  </si>
  <si>
    <t>Politiet har tirsdag fundet en død kvinde i vandet syd for Sallingsundbroen.</t>
  </si>
  <si>
    <t>Politiet i færd med undersøgelser efter fundet af den døde kvinde.</t>
  </si>
  <si>
    <t>Udgivet i dag kl. 11:32</t>
  </si>
  <si>
    <t>Opdateret i dag kl. 16:09</t>
  </si>
  <si>
    <t>En livløs kvinde er tirsdag formiddag fundet i vandet ved Kybehuse, omkring en kilometer syd for Sallingsundbroen.</t>
  </si>
  <si>
    <t>Politiet var i timerne efter fundet af den døde kvinde til stede på stranden for at indsamle bevismateriale. På nuværende tidspunkt er det dog begrænset, hvor meget de kan fortælle om situationen.</t>
  </si>
  <si>
    <t>- Vi er ved at finde ud af, om der er sket en form for forbrydelse, og det kræver forskellige undersøgelser, før vi kan få det klarlagt, siger vagtchef Lars Even fra Midt- og Vestjyllands Politi.</t>
  </si>
  <si>
    <t>Det var en tilfældig forbipasserende, som så kvinden i vandet og alarmerede politiet. De modtog meldingen klokken 10.23.</t>
  </si>
  <si>
    <t>Politiet er endnu ikke klar over, hvem kvinden er.</t>
  </si>
  <si>
    <t>Liget af den døde kvinde blev fundet på stranden her ved Kybehuse, syd for Sallingsundbroen.</t>
  </si>
  <si>
    <t>Foto: Martin Sodemann, TV MIDTVEST"</t>
  </si>
  <si>
    <t xml:space="preserve">9.7295566351467,55.48903133035,"13/10-21, mand 78, Middelfart","Forsvarets Døgnrapport: </t>
  </si>
  <si>
    <t xml:space="preserve">21.05. En savnet person blev eftersøgt ved Middelfart med helikopter, Marinehjemmeværnsfartøjet Partisan, en redningsbåd fra Dansk Søredningsselskab Assens og beredskabet. Den savnede blev fundet omkommet syd for Middelfart Marina. </t>
  </si>
  <si>
    <t>78-årig mand druknet i Lillebælt under fisketur</t>
  </si>
  <si>
    <t>En ældre mand mistede onsdag aften livet under en fisketur i Lillebælt.</t>
  </si>
  <si>
    <t>Fyens.dk skriver, at den 78-årige mand omkom, da han var taget ud for at røgte sine ruser.</t>
  </si>
  <si>
    <t>Ifølge avisen havde manden parkeret sin bil ved Middelfart Marina, men hans familie blev bekymret, da han ikke kom hjem.</t>
  </si>
  <si>
    <t>Da politi og redningsmandskab rykkede ud, fandt de manden livløs ved stranden mellem Middelfart Marina og den nærliggende golfklub.</t>
  </si>
  <si>
    <t>Den endelige dødsårsag er dog endnu ikke fastlagt, oplyser vagtchef Jens Rønberg fra Fyns Politi til B.T.</t>
  </si>
  <si>
    <t>»Det ved vi ikke endnu, men det er noget, der bliver undersøgt nærmere i forbindelse med et ligsyn,« siger han.</t>
  </si>
  <si>
    <t>Den ældre mand blev fundet på lavt vand nogle meter ude.</t>
  </si>
  <si>
    <t>Han var fra lokalområdet."</t>
  </si>
  <si>
    <t>9.96613698382013,57.2685425608845,"Non-fatal, 13/10-21, mand 74, Brønderslev","13. okt. 2021 - 17:56</t>
  </si>
  <si>
    <t>Fundet livløs: 'Da livredderen kom ned til ham på bunden af bassinet, kunne han se, at manden var blå i hovedet'</t>
  </si>
  <si>
    <t>MARK SIMON RUSSELL</t>
  </si>
  <si>
    <t>AALBORG</t>
  </si>
  <si>
    <t>Her ses det bassin i Brønderslev Svømmehal, som onsdag dannede ramme om den dramatiske hændelse, hvor en 74-årig mand blev fundet livløs på bunden.</t>
  </si>
  <si>
    <t>»Vores livredder ser, at mandens arme ikke fungerer. De ser underlige ud. Så han løber med det samme.«</t>
  </si>
  <si>
    <t>Sådan indleder centerleder Laila Mølholt fortællingen om den dramatiske hændelse, der onsdag udspillede sig i Brønderslev Svømmehal.</t>
  </si>
  <si>
    <t>Klokken 9:55 modtog Nordjyllands Politi en melding om, at en 74-årig mand var fundet livløs på bunden af bassinet i svømmehallen i Brønderslev.</t>
  </si>
  <si>
    <t>En fast bruger af svømmehallen var efter en tur i saunagus hoppet i det dybe bassin, ganske som han plejer. Men onsdag fornemmede livredderen, at noget ikke var, som det burde.</t>
  </si>
  <si>
    <t>»Livredderen løb med det samme, og da han kom ned til manden på bunden af bassinet, kunne han se, at han var blå i hovedet,« fortæller Laila Mølholt og uddyber:</t>
  </si>
  <si>
    <t>»Livredderen og en anden gæst i svømmehallen fik manden op. Han var tung. Derefter gik de straks i gang med genoplivning og ringede til en ambulance.«</t>
  </si>
  <si>
    <t>Centerlederen forklarer, at der maksimalt gik i alt tre minutter, fra at genoplivningen blev startet, til at manden igen var ved bevidsthed.</t>
  </si>
  <si>
    <t>»Da paramedicineren kørte afsted med den 74-årige til sygehuset, fik livredderen og gæsten at vide, at de havde reddet mandens liv,« beretter Laila Mølholt og tænker med god samvittighed tilbage på episoden:</t>
  </si>
  <si>
    <t>»Vi kunne absolut ikke have gjort noget anderledes. Det var en stor indsats af både personalet og svømmegæster.«</t>
  </si>
  <si>
    <t>»Som den ansvarlige livredder sagde til mig: 'Nu går man her og øver. Man håber aldrig, det sker, men det er simplethen fantastisk dejligt, at man så reagerer rigtigt, når det så sker. For du kan faktisk ikke helt vide, hvordan du reagerer, før du kommer ud for situationen',« fortæller centerleden om samtalen med den involverede livredder.</t>
  </si>
  <si>
    <t>Laila Mølholt fortæller, at hun og den 74-årige mands familie har aftalt, at de alle mødes til en bid brød og en snak i Brønderslev Hallerne, som svømmehallen er en del af, når manden igen er på toppen.</t>
  </si>
  <si>
    <t>»Så kan vi høre, hvordan vi hver især oplevede episoden, og på en eller anden måde få en afslutning,« siger centerlederen.</t>
  </si>
  <si>
    <t>Både Laila Mølholt og Nordjyllands Politi fortæller, at mandens tilstand fortsat er stabil."</t>
  </si>
  <si>
    <t>9.70835074093507,55.5140808559881,"18/10-21, mand 50, Lillebælt","Person død efter drukneulykke i Lillebælt</t>
  </si>
  <si>
    <t>Af Patrick Viborg Andersen -18. oktober 20210</t>
  </si>
  <si>
    <t>Under Den Gamle Lillebæltsbro er der blevet fundet en livløs person, der er afgået ved døden. Fyns Politi efterforsker sagen som tragiske omstændigheder.</t>
  </si>
  <si>
    <t>Klokken 10:14 blev TrekantBrand kaldt til en drukneulykke på havet. Episoden fandt sted på Lillebælt på Fynssiden nær Den Gamle Lillebæltsbro.</t>
  </si>
  <si>
    <t>Lidt tid efter ankomsten blev en livløs person fundet i vandet. Manden blev efterfølgende kørt til Odense Universitetshospital, hvor de forsøgte med livreddende førstehjælp, men klokken 11:51 blev manden erklæret død.</t>
  </si>
  <si>
    <t>Fyns Politi @FynsPoliti</t>
  </si>
  <si>
    <t>Midaldrende mand afgået ved døden kl. 1151 efter kl. 1032 af være fundet livløs i Lillebælt. Drukneulykken efterforskes som selvmord</t>
  </si>
  <si>
    <t>1.16 PM Â· 18. okt. 2021</t>
  </si>
  <si>
    <t>___________________________________________________________</t>
  </si>
  <si>
    <t>18. okt. 2021 - 10:45 | Opdateret 18. okt. 2021 - 13:16</t>
  </si>
  <si>
    <t>Fyns Politi bekræfter eftersøgning: 'Vi har fundet en livløs mand'</t>
  </si>
  <si>
    <t>SEBASTIAN FRØLICH bt.dk</t>
  </si>
  <si>
    <t>Opdatering: Den pågældende person er afgået ved døden. Politiet efterforsker sagen som muligt selvmord.</t>
  </si>
  <si>
    <t>Hvis du er i krise eller har tanker om selvmord, så sig det til nogen. Kontakt Livslinien på telefon 70 201 201 eller læs mere på www.livslinien.dk.</t>
  </si>
  <si>
    <t>Fyns Politi er i øjeblikket til stede ved Gammel Lillebæltsbro i forbindelse med en mulig drukneulykke.</t>
  </si>
  <si>
    <t>Det bekræfter Fyns Politi over for B.T.</t>
  </si>
  <si>
    <t>»Vi har fået en anmeldelse cirka klokken 10.14, hvor der angiveligt skulle være en person liggende i vandet cirka 300 meter vest fra Gammel Lillebæltsbro,« lyder det fra vagtchefen til B.T.</t>
  </si>
  <si>
    <t>Derefter har politiet igangsat en eftersøgning på baggrund af anmeldelsen.</t>
  </si>
  <si>
    <t>Kort tid efter har politiet fundet en livløs mand i Lillebælt, som nu får livreddende førstehjælp på hospitalet, forklarer vagtchefen.</t>
  </si>
  <si>
    <t>Billeder fra stedet viser, at en helikopter deltog i efterforskningen, hvor redningspersonel bliver firet ned fra helikopteren, som et led i eftersøgningen.</t>
  </si>
  <si>
    <t>Derudover viser billeder, at der er mange redningsfolk på stedet.</t>
  </si>
  <si>
    <t>Politiet kunne klokken 11.45 ikke give en opdateret status på mandens tilstand.</t>
  </si>
  <si>
    <t>De pårørende til den afdøde person er endnu ikke underrettet.</t>
  </si>
  <si>
    <t>MIDDELFART</t>
  </si>
  <si>
    <t>Livløs person fundet i vandet ved Middelfart er afgået ved døden</t>
  </si>
  <si>
    <t>Der er mandag morgen blevet reddet en livløs person op af vandet ved Middelfart.</t>
  </si>
  <si>
    <t>18 okt. 2021 kl. 11:08</t>
  </si>
  <si>
    <t>Opdateret 18 okt. 2021 kl. 14:24</t>
  </si>
  <si>
    <t>Simone Nowack Pedersen sinpe@jfmedier.dk og Sofie Secher Karlsen sokar@fyens.dk</t>
  </si>
  <si>
    <t>Middelfart: Mandag klokken 10.14 modtog politiet en anmeldelse om, at man havde set en person i vandet vest for den gamle Lillebæltsbro ved Middelfart.</t>
  </si>
  <si>
    <t>Det oplyser vagtchefen ved Fyns Politi, Kenneth Taanquist.</t>
  </si>
  <si>
    <t>- Klokken 10.14 får vi en anmeldelse om, at nogen har set en person i vandet. Klokken 10.32 får vi så reddet en livløs person op af vandet, fortæller Kenneth.</t>
  </si>
  <si>
    <t>Man havde forsvarets redningshelikopter ude, for at få personen op af vandet.</t>
  </si>
  <si>
    <t>Fyns Politi oplyser på Twitter over middag, at det drejer sig om en midaldrende mand, som efterfølgende er afgået ved døden, og at sagen efterforskes som selvmord.</t>
  </si>
  <si>
    <t>De pårørende er endnu ikke underrettet."</t>
  </si>
  <si>
    <t>10.0289532589078,56.4564790630585,"20/10-21, kvinde 71, Randers","RANDERS</t>
  </si>
  <si>
    <t>71-årig kvinde fundet livløs i Gudenå: Nu er hun erklæret død</t>
  </si>
  <si>
    <t>Her ses politiets afspærringstape, som er sat op ikke lagt fra dét sted, hvor den 71-årige kvinde blev fundet i vandet. Foto: Pia Pagaard M. Madsen</t>
  </si>
  <si>
    <t>20 okt. 2021 kl. 12:10</t>
  </si>
  <si>
    <t>Opdateret 20 okt. 2021 kl. 14:22</t>
  </si>
  <si>
    <t>Kristoffer Olesen kriso@jfmedier.dk og Pia Pagaard Møller Madsen pima@amtsavisen.dk</t>
  </si>
  <si>
    <t>I første version af denne artikel fremgik det, at der var fundet en livløs mand i Gudenå. Denne oplysning er forkert, idet der retteligt er tale om en kvinde.</t>
  </si>
  <si>
    <t>RANDERS: En 71-årig kvinde fra Randers er blevet erklæret død, efter hun onsdag formiddag fundet liggende livløs i Gudenå nær Randers Regnskov.</t>
  </si>
  <si>
    <t>Det oplyser Janni Lundager fra Østjyllands Politi til Randers Amtsavis.</t>
  </si>
  <si>
    <t>- Vores folk har bjærget en 71-årig kvinde, som lå livløs i vandet ud for Randers Regnskov. Hun er efterfølgende blevet erklæret død, og de pårørende er underrettet, siger hun.</t>
  </si>
  <si>
    <t>Der er ifølge Østjyllands Politi ingen tegn på, at der er begået en forbrydelse.</t>
  </si>
  <si>
    <t>Janni Lundager kan ikke fortælle, hvor længe kvinden har ligget i vandet, men hun fortæller dog, at kvinden ikke har nået at være meldt savnet hos myndighederne.</t>
  </si>
  <si>
    <t>Anmeldt 11.19</t>
  </si>
  <si>
    <t>Anmeldelsen om den livløse kvinde løb ind klokken 11.19, hvorefter politiets og beredskabets sirener blev til at se både på land og vand i området omkring Randers Regnskov.</t>
  </si>
  <si>
    <t>I den forbindelse udtalte indsatsleder ved Beredskab &amp; Sikkerhed, Anders Brix Christensen, følgende:</t>
  </si>
  <si>
    <t>- Vi har fundet en person, der har ligget i vandet. Vi har været behjælpelige med at trække vedkommende ind til land, hvorefter politiet har overtaget.</t>
  </si>
  <si>
    <t>Efter bjærgningen blev en del af stisystemet i område sydvest for Randers Regnskov spærret af.</t>
  </si>
  <si>
    <t>Desuden blev en ambulance rekvireret til at hente liget af den 71-årige kvinde.</t>
  </si>
  <si>
    <t>___________________________________________________________________________</t>
  </si>
  <si>
    <t>Østjyllands Politi   @OjylPoliti</t>
  </si>
  <si>
    <t>Kl. 11.19 fik vi en anmeldelse om, at der var fundet en livløs person i Gudenåen i Randers - tæt ved Randers Regnskov. Der er tale om en ældre kvinde, der er bjærget og erklæret død. Der er umiddelbart ikke noget, der tyder på, at hun har været udsat for en forbrydelse"</t>
  </si>
  <si>
    <t>11.7201265241254,56.3576750606827,"23/10-21, mand 44, Sisimiut","En person er druknet i jolleulykke ud for Sisimiut</t>
  </si>
  <si>
    <t>24. oktober 2021 Â· 13:39af Mathies Hvid Toft</t>
  </si>
  <si>
    <t>Tre fiskere i Sisimiut fik lastet deres jolle for tungt, og det endte fatalt.</t>
  </si>
  <si>
    <t>En person er omkommet i en ulykke, hvor en jolle sank ud for Sisimiut.</t>
  </si>
  <si>
    <t>Der var tre personer ombord, som havde været ude at fiske nær byen. De havde dog lastet båden for tungt, så den begyndte at tage vand ind.</t>
  </si>
  <si>
    <t>Det fortæller vagtchef ved Grønlands Politi, Mads Lynge.</t>
  </si>
  <si>
    <t>- Heldigvis er de ikke langt fra land, og to af personerne får reddet sig i land, men den tredje person er desværre ikke i stand til at svømme ind, så han ender med at drukne.</t>
  </si>
  <si>
    <t>En af de to overlevende får dog reddet den omkomne mand i land, men hans liv står ikke til at redde.</t>
  </si>
  <si>
    <t>Politiet har afhørt alle relevante personer og lukker sagen som en tragisk ulykke.</t>
  </si>
  <si>
    <t>Husk redningsvest selv på korte ture</t>
  </si>
  <si>
    <t>Mads Lynge har dog en klar opfordring til alle, som skal ud at sejle.</t>
  </si>
  <si>
    <t>- Det gælder om at passe på og sørge for at være opmærksom på, hvad ens båds lasteevner er. Sørg for at have redningsveste med ombord og hav en VHF-radio og om muligt en nødsender, siger han og fortsætter:</t>
  </si>
  <si>
    <t>- Det er de sædvanlige gode råd for sikker færdsel på havet, og de gælder også selvom, at man ikke er så langt fra byen. Man ved aldrig, hvornår ulykken kan indtræffe.</t>
  </si>
  <si>
    <t>24.10.2021 KL. 14:08</t>
  </si>
  <si>
    <t>Overfyldt fiskerjolle kæntret ved Sisimiut - 44-årig omkommet</t>
  </si>
  <si>
    <t>To personer nåede at redde sig i land, efter at deres jolle kæntrede. En tredje person mistede livet.</t>
  </si>
  <si>
    <t>En jolle med tre personer kæntrede ud for den vestgrønlandske by Sisimiut lørdag eftermiddag, fordi den havde haft for meget fisk om bord.</t>
  </si>
  <si>
    <t>To af personerne - en mand og en kvinde - fik reddet sig i land, mens en 44-årig mand omkom, oplyser Grønlands Politi til det grønlandske medie Sermitsiaq, søndag.</t>
  </si>
  <si>
    <t>- Jollen kæntrede, fordi den havde for meget fisk om bord. En kvinde og en mand svømmede i land, siger vagtchef Mads Lynge.</t>
  </si>
  <si>
    <t>- Det lykkedes dem også at få den tredje person i land, men vedkommende var allerede omkommet, lyder det.</t>
  </si>
  <si>
    <t>Han fortæller, at de to personer, der overlevede, efter omstændighederne har det godt.</t>
  </si>
  <si>
    <t>- De har kun pådraget sig nogle skader, siger Mads Lynge til mediet.</t>
  </si>
  <si>
    <t>Politiet fik anmeldelsen om den kæntrede jolle omkring klokken 16.00 lørdag.</t>
  </si>
  <si>
    <t>12.6015926860935,55.6955246773397,"24/10-21, person, Langelinie","HOVEDSTADENNYHEDER 24. OKT. 2021 - 18:33</t>
  </si>
  <si>
    <t>MELDING OM DRUKNEULYKKE VED LANGELINIE</t>
  </si>
  <si>
    <t>Politi og redning er søndag aften til stede ved Langelinie i København, hvor der er meldinger om en drukneulykke.</t>
  </si>
  <si>
    <t>En person er blevet reddet op af vandet og er kørt med udrykning på hospitalet."</t>
  </si>
  <si>
    <t>7.72747944997209,56.7100391399634,"28/10-21, mand, Nordsøen","Forsvaret og redningsmandskab leder efter sømand i Vesterhavet</t>
  </si>
  <si>
    <t>Frederik Hagemann-Nielsen</t>
  </si>
  <si>
    <t>En sømand faldt sent i aftes over bord fra en båd ud fra kysten ved Thyborøn i Vestjylland, og derfor har Forsvarets redningshelikoptere samt fartøjer fra kystredningstjenesten lige siden ledt efter personen.</t>
  </si>
  <si>
    <t>Det oplyser Forsvaret på Twitter.</t>
  </si>
  <si>
    <t>- Der søges fortsat med Hjemmeværnets Defender-fly og flere skibe, lyder det i tweetet.</t>
  </si>
  <si>
    <t>Det er uvist, under hvilke omstændigheder sømanden faldt overbord.</t>
  </si>
  <si>
    <t>Forsvaret’s redningshelikoptere og fartøjer fra kystredningstjenesten og Marinehjemmeværnet har siden sent i aftes søgt efter en overbordfalden sømand ud for Thyborøn. Der søges fortsat, med Hjemmeværnets Defender fly og flere skibe. #dkforsvar</t>
  </si>
  <si>
    <t>Stor eftersøgning ud for Thyborøn</t>
  </si>
  <si>
    <t>Torsdag 28. oktober 2021 kl: 09:56</t>
  </si>
  <si>
    <t>KORT NYT: Flere helikoptere, skibe og fly leder torsdag morgen efter en sømand, der forsvandt fra en coaster onsdag aften. Dårligt vejr vanskeliggør redningsoperationen der foregår mellem 10 og 20 sømil fra den kysten.</t>
  </si>
  <si>
    <t>Der er tale om en udenlandsk sømand der faldt overbord fra en coaster der var undervejs til Sverige. Den forsvundne bar ikke redningsvest.</t>
  </si>
  <si>
    <t>Høje bølger gør det vanskeligt at benytte de varmesøgende kameraer der normalt er meget effektive ved eftersøgninger af denne type.</t>
  </si>
  <si>
    <t>Redaktioen https://maritimedanmark.dk/"</t>
  </si>
  <si>
    <t>8.55891173487023,56.577995523982,"31/10-21, mand, Oddesund","STRUER</t>
  </si>
  <si>
    <t>Efter massiv eftersøgning ved Oddesundbroen: Livløs mand fløjet på hospitalet</t>
  </si>
  <si>
    <t>Politiet var massivt til stede.</t>
  </si>
  <si>
    <t>31 okt. 2021 kl. 10:21</t>
  </si>
  <si>
    <t>Opdateret 31 okt. 2021 kl. 13:30</t>
  </si>
  <si>
    <t>Kristoffer Olesen kriso@jfmedier.dk</t>
  </si>
  <si>
    <t>STRUER: En livløs mand er blevet fundet i vandet ved Oddesundbroen efter en massiv eftersøgning søndag formiddag, oplyser Lars Even, vagtchef ved Midt- og Vestjyllands Politi.</t>
  </si>
  <si>
    <t>Han er efterfølgende blevet fløjet til Aalborg Sygehus, men hans liv stod ikke til at redde. De pårørende er blevet underrettet.</t>
  </si>
  <si>
    <t>Tidligere søndag fortalte vagtchefen, at man havde startet eftersøgningen, efter der var blevet fundet en efterladt bil i nærheden af broen. Man formoder derfor, at der er tale om et selvmord.</t>
  </si>
  <si>
    <t>Politiet modtog anmeldelsen om den efterladte bil klokken 08.11. Omkring klokken 11.00 blev eftersøgningen indstillet.</t>
  </si>
  <si>
    <t>Stor redningsaktion ved Oddesundsbroen</t>
  </si>
  <si>
    <t>Både helikoptere og redningsfartøjer er i vandet for at undersøge en mulig drukneulykke. En mand er fundet livløs, fortæller vagtchefen</t>
  </si>
  <si>
    <t>Af</t>
  </si>
  <si>
    <t>Peter Degenkolv</t>
  </si>
  <si>
    <t>OPDATERET 11.49:</t>
  </si>
  <si>
    <t>Politiet har fundet en livsløs mand, der fløjet til Aalborg Sygehus, oplyser Lars Even.</t>
  </si>
  <si>
    <t>Klokken 08.59 blev politiet kaldt ud til en større redningsaktion ved Oddesundbroen ved Struer.</t>
  </si>
  <si>
    <t>Det fortæller vagtchef ved Midt- og Vestjyllands Lars Even til Ekstra Bladet.</t>
  </si>
  <si>
    <t>- Vi kører en større aktion. Vi har fundet en bil syd fra Oddesundbroen, og har en mistanke om, at føreren af bilen er i vandet, siger han.</t>
  </si>
  <si>
    <t>Politiet har sendt både redningshelikoptere og redningsfartøjer i vandet, hvor de altså forsøger at lokalisere en mand, som de mistænker for at være i vandet.</t>
  </si>
  <si>
    <t>- Vi har fundet en livløs person i vandet, der er fløjet til Aalborg Sygehus"</t>
  </si>
  <si>
    <t>8.61399992579661,56.3566941090191,"1/11-21, mand 56, Holstebro","Drukneulykke: 56-årig mand død i Holstebro</t>
  </si>
  <si>
    <t>En 56-årig mand fra Holstebro er fundet død i åen nær Holstebro Friluftsbad.</t>
  </si>
  <si>
    <t>Både politi, ambulance og en lægebil var til stede, men mandens liv stod ikke til at redde.</t>
  </si>
  <si>
    <t>Foto: Michael Lyck Poulsen, TV MIDTVEST</t>
  </si>
  <si>
    <t>1. nov 2021, kl. 17:01</t>
  </si>
  <si>
    <t>Janne Dalby Ewert</t>
  </si>
  <si>
    <t>Politiet modtog mandag eftermiddag klokken 14.58 en anmeldelse om, at nogle havde observeret noget hår og en dunjakke, der drev gennem Storåen i Holstebro, oplyser Midt- og Vestjyllands vagtchef.</t>
  </si>
  <si>
    <t>- Manden blev drevet op i nærheden af Holstebro Friluftsbad, og der blev forsøgt hjertelungeredning, fortæller vagtchef Jens Claumarch.</t>
  </si>
  <si>
    <t>Manden blev kørt mod sygehuset, men en læge har konkluderet, at hans liv ikke stod til at redde.</t>
  </si>
  <si>
    <t xml:space="preserve">Vagtchefen oplyser, at politiet kender manden fra bybilledet, da han stod uden fast bopæl. </t>
  </si>
  <si>
    <t xml:space="preserve">Hvordan manden er havnet i åen vides endnu ikke, men tirsdag vil Lokalpolitiet i Holstebro vurdere, om de skal snakke med eventuelle vidner. </t>
  </si>
  <si>
    <t xml:space="preserve">Det er Syd- og Sønderjyllands Politi, der har underrettet de pårørende, da mandens familie er fra det område. </t>
  </si>
  <si>
    <t>De pårørende er derfor underrettede."</t>
  </si>
  <si>
    <t>8.87266333940128,56.7844869010879,"2/11-21, mand 50, Nykøbing Mors","50-årig mand er død efter arbejdsulykke på Limfjorden</t>
  </si>
  <si>
    <t>Manden blev stærkt nedkølet fløjet til Aalborg Universitetshospital, men hans liv stod ikke til at redde</t>
  </si>
  <si>
    <t>En 50-årig polsk mand, der tirsdag faldt over bord fra sin båd i Limfjorden, er onsdag død på Aalborg Universitetshospital.</t>
  </si>
  <si>
    <t>Det oplyser vagtchefen ved Midt- og Vestjyllands Politi.</t>
  </si>
  <si>
    <t>Manden blev sent tirsdag eftermiddag fundet livløs i vandet i nærheden af Nykøbing Mors. Han var kraftigt nedkølet efter angiveligt at have ligget i det kolde vand i flere timer.</t>
  </si>
  <si>
    <t>Den 50-årige sejlede alene ud fra Nykøbing Mors tirsdag formiddag ved titiden. Først klokken 16.55 blev han fundet, efter at hans kammerater var blevet bekymret, fordi han ikke var vendt tilbage.</t>
  </si>
  <si>
    <t>Den polske mand var ansat ved Seafood Limfjord. Det var hans arbejdsgiver, der sejlede ud og fandt ham.</t>
  </si>
  <si>
    <t>- Det er arbejdsgiveren, der sejler ud og finder manden livløs i vandet og får tilkaldt hjælp, fortalte politiets vagtchef Ole Vanghøj natten til onsdag.</t>
  </si>
  <si>
    <t>Fordi ulykken indtraf, mens manden var på arbejde, bliver Søfartsstyrelsen involveret.</t>
  </si>
  <si>
    <t>Normalt er det Arbejdstilsynet, der undersøger arbejdsulykker, men fordi tirsdagens ulykke skete på vandet, er det Søfartsstyrelsen, der skal undersøge, om alle regler er overholdt.</t>
  </si>
  <si>
    <t>- Han var sejlet ud til sådan nogle liner, hvor der hænger muslinger på. Måske var det dem, han skulle tilse eller servicere på en eller anden måde. Det skal Søfartsstyrelsen nu forsøge at klarlægge, forklarede vagtchefen tidligere.</t>
  </si>
  <si>
    <t>Den 50-årige mands pårørende er underrettet.</t>
  </si>
  <si>
    <t>_________________________________________________________________</t>
  </si>
  <si>
    <t>Polsk mand er i livsfare efter arbejdsulykke på Limfjorden</t>
  </si>
  <si>
    <t>Politiet formoder, at en 50-årig mand har ligget i vandet i timevis, før han blev fundet af sin arbejdsgiver</t>
  </si>
  <si>
    <t>En polsk statsborger er i livsfare efter en arbejdsulykke på Limfjorden tirsdag. (Arkivfoto) Foto: Henning Bagger/Ritzau Scanpix</t>
  </si>
  <si>
    <t>En 50-årig polsk mand er i livsfare, efter at han tirsdag faldt over bord fra sin båd i Limfjorden.</t>
  </si>
  <si>
    <t>Manden blev fløjet til Aalborg Universitetshospital, hvor han er indlagt.</t>
  </si>
  <si>
    <t>Det fortæller vagtchef ved Nordjyllands Politi Ole Vanghøj natten til onsdag.</t>
  </si>
  <si>
    <t>Manden er kraftigt nedkølet efter angiveligt at have ligget i det kolde vand i flere timer.</t>
  </si>
  <si>
    <t>Han sejlede alene ud fra Nykøbing Mors tirsdag formiddag ved titiden. Først klokken 16.55 blev han fundet, efter at hans kammerater var blevet bekymret, fordi han ikke var vendt tilbage.</t>
  </si>
  <si>
    <t>Fundet af arbejdsgiver</t>
  </si>
  <si>
    <t>Den polske mand er ansat ved Seafood Limfjord. Det var hans arbejdsgiver, der sejlede ud og fandt ham.</t>
  </si>
  <si>
    <t>- Det er arbejdsgiveren, der sejler ud og finder manden livløs i vandet og får tilkaldt hjælp, siger vagtchef Ole Vanghøj.</t>
  </si>
  <si>
    <t>Fordi ulykken indtraf, mens manden var på arbejde, bliver Søfartsstyrelsen involveret. Normalt er det Arbejdstilsynet, men fordi ulykken er sket på vandet, er det Søfartsstyrelsen.</t>
  </si>
  <si>
    <t>- Han var sejlet ud til sådan nogle liner, hvor der hænger muslinger på. Måske var det dem, han skulle tilse eller servicere på en eller anden måde. Det skal Søfartsstyrelsen nu forsøge at klarlægge, siger vagtchefen.</t>
  </si>
  <si>
    <t>50-årig mand fundet livløs i havn</t>
  </si>
  <si>
    <t>Politiet ved tirsdag aften ikke, hvilken tilstand manden er i, men fortæller, at det er alvorligt</t>
  </si>
  <si>
    <t>Foto: Bo Lehm</t>
  </si>
  <si>
    <t>NYKØBING MORS: En 50-årig mand blev tirsdag aften fundet livløs i vandet cirka en kilometer fra havnen i Nykøbing Mors.</t>
  </si>
  <si>
    <t>Manden var tidligere på dagen sejlet ud på havet til et muslingeopdrætanlæg ikke langt fra havnen i forbindelse med sit arbejde, men var efter flere timer ikke vendt tilbage.</t>
  </si>
  <si>
    <t>- Det tyder på, at han er sejlet ud i formiddag. Men det ved vi ikke helt præcist endnu, så det er gisninger, siger indsatsleder ved Midt-Vestjyllands Politi Allan Baltzer-Aaes.</t>
  </si>
  <si>
    <t>Ifølge indsatslederen tyder det også på, at han var alene.</t>
  </si>
  <si>
    <t>Det var mandens arbejdsgiver, der fandt den 50-årige mand livløs, og slog alarm klokken 17.55.</t>
  </si>
  <si>
    <t>Manden blev tirsdag aften bragt ind på havnen i Nykøbing Mors og er nu fløjet med redningshelikopter til Aalborg Sygehus. På vejen har man foretaget hjerte-lunge-redning, fortæller Allan Baltzer-Aaes.</t>
  </si>
  <si>
    <t>Indsatslederen ved ikke, hvilken tilstand manden befinder sig i, men fastslår, at det er alvorligt.</t>
  </si>
  <si>
    <t>I morgen bliver sagen overtaget af Søfartsstyrelsen, som skal undersøge forholdene omkring ulykken nærmere.</t>
  </si>
  <si>
    <t>50-årig fundet livløs efter sejltur</t>
  </si>
  <si>
    <t>En livløs mand blev fundet i vandet tæt på havnen i Nykøbing Mors</t>
  </si>
  <si>
    <t>Bave Mustafa</t>
  </si>
  <si>
    <t>En 50-årig mand er blevet fundet livløs i vandet tæt på havnen i Nykøbing Mors.</t>
  </si>
  <si>
    <t>Det oplyser Midt- og Vestjyllands Politi til Ekstra Bladet</t>
  </si>
  <si>
    <t>Manden var sejlet ud på arbejde klokken 10, og politiet fik 17.55 en anmeldelse om hans forsvinden.</t>
  </si>
  <si>
    <t xml:space="preserve">- Han blev fundet i vandet af sin arbejdsgiver. Det skete efter henvendelser fra mandens bekendte, der undrede sig over, hvor han var blevet af, siger Jens Claumarch, vagtchef ved Midt og Vestjylland. </t>
  </si>
  <si>
    <t>Ambulance og redningsmandskab ventede på manden ved bredden, og han er efterfølgende blevet fløjet væk med redningshelikopter til Aalborg Sygehus.</t>
  </si>
  <si>
    <t>Vagtchefen har endnu ikke modtaget tilbagemeldinger om mandens tilstand."</t>
  </si>
  <si>
    <t>12.5768261055396,55.6678958334055,"3/11-21, mand, Islands Brygge","Person druknet i havnebad</t>
  </si>
  <si>
    <t>Ældre mand blev bjærget op af vandet, men hans liv stod ikke til at redde</t>
  </si>
  <si>
    <t>En genoplivning af personen er iværksat på stedet.</t>
  </si>
  <si>
    <t>Jakob Hansen</t>
  </si>
  <si>
    <t>En ældre mand har onsdag aften mistet livet i forbindelse med en drukneulykke på Islands Brygge i København.</t>
  </si>
  <si>
    <t>- Vores patrulje kom derned som de første, og her fik de bjærget vedkommende op på land. Her påbegyndte de førstehjælp, indtil ambulancefolkene kom og overtog, og en akutlæge på stedet erklærede efterfølgende manden for død, siger vagtchef Henrik Stormer.</t>
  </si>
  <si>
    <t>Han fortæller, at politiet ikke ved, hvordan manden endte i vandet, men der er intet der tyder på, at der skulle være sket en forbrydelse.</t>
  </si>
  <si>
    <t>Hovedstadens Beredskab oplyser på Twitter, at de var til stede med overfladedykkere og redningsdykkere efter anmeldelsen om personen, der var i vandet, og at de efterfølgende lod akutlæge og ambulancereddere overtage indsatsen på stedet. En indsats der altså desværre viste sig at være forgæves."</t>
  </si>
  <si>
    <t>10.8455713664741,55.2958087430691,"8/11-21, person, Knudshoved Færgehavn","Forsvaret Døgnrapport</t>
  </si>
  <si>
    <t xml:space="preserve">8. november </t>
  </si>
  <si>
    <t>01.46: Person eftersøgt ved Knudshoved Havn med helikopter, beredskabsbåd og marinehjemmeværnsfartøj. Personen blev ikke fundet på overfladen efter længere tids eftersøgning og formodes at være i vandsøjlen.</t>
  </si>
  <si>
    <t>FYN NYHEDER 08. NOV. 2021 - 10:16</t>
  </si>
  <si>
    <t>MELDING OM DRUKNEULYKKE I NYBORG</t>
  </si>
  <si>
    <t>Politi og redning er mandag formiddag til stede på Fyrvej i Nyborg hvor der er indløbet en melding om en drukneulykke. Reddere er på stedet.</t>
  </si>
  <si>
    <t>https://voresbynyborg.dk/</t>
  </si>
  <si>
    <t>Melding fra Beredskab Fyn, mandag, kl. 01:47</t>
  </si>
  <si>
    <t>Linnéa Funk</t>
  </si>
  <si>
    <t>Mandag d. 08. nov. 2021 - kl. 02:00</t>
  </si>
  <si>
    <t>Beredskabsstyrelsen har netop udsendt denne melding om udrykning nær Nyborg. KL. 01:47</t>
  </si>
  <si>
    <t>Førstemelding: Redn.-Drukneulykke HAVET Station: Nyborg</t>
  </si>
  <si>
    <t>Beredskab Fyn</t>
  </si>
  <si>
    <t>Kilde: www.odin.dk/112puls"</t>
  </si>
  <si>
    <t>9.70900882964941,55.5158995140726,"10/11-21, person, Lillebælt","MIDDELFART</t>
  </si>
  <si>
    <t>Stor redningsaktion i nat: Mulig drukneulykke ved Lillebælt</t>
  </si>
  <si>
    <t>11 nov. 2021 kl. 06:25</t>
  </si>
  <si>
    <t>MIDDELFART/FREDERICIA: Onsdag nat har der været en større redningsaktion på havet og i vandkanten omkring Den Gamle Lillebæltsbro i Middelfart og Fredericia.</t>
  </si>
  <si>
    <t>Det bekræfter Milan Seyfabad, vagtchef ved Fyns Politi.</t>
  </si>
  <si>
    <t>- I går aftes fik vi en anmeldelse om, at en person stod på den gamle Lillebæltsbro, hvorfor vi blev bekymret for, om han var faldet over, fortæller han.</t>
  </si>
  <si>
    <t>- Derfor iværksatte vi en redningsaktion med indsatsleder, politi, patruljer og helikopter.</t>
  </si>
  <si>
    <t>Anmeldelsen indløb klokken 21.00, hvorefter man over en længere periode forsøgte at lokalisere personen. Det lykkedes dog ikke.</t>
  </si>
  <si>
    <t>- Efter nogle timer indstillede vi eftersøgningen, da JJRC vurderede, at det ikke ville være forsvarligt at fortsætte, siger vagtchefen.</t>
  </si>
  <si>
    <t>Det er derfor fortsat usikkert, om en drukneulykke rent faktisk har fundet sted.</t>
  </si>
  <si>
    <t>JRCC står for 'Joint Rescue and Coordination Center' og er en enhed i Forsvaret, der blandt andet har til opgave at yde assistance til nødstedte eller forsvundne personer på havet og i luftrummet og koordinere redningsindsatser.</t>
  </si>
  <si>
    <t>Stor aktion: Helikopter, både og dykkere rykkede ud</t>
  </si>
  <si>
    <t>Politi og beredskab er onsdag aften rykket massivt ud i forbindelse med en mulig drukneulykke</t>
  </si>
  <si>
    <t>Af Emmely Smith</t>
  </si>
  <si>
    <t>Emma Buus Mosegaard</t>
  </si>
  <si>
    <t>Opdateret 05.35: Fyns Politi oplyser, at nogen havde set en person stå på den gamle Lillebæltsbro. Personen var siden forsvundet, og derfor mistænkte politiet, at personen kunne være i vandet.</t>
  </si>
  <si>
    <t>Efter længere tid stoppede eftersøgningen, fordi der ikke var tegn på, at der var nogen i vandet.</t>
  </si>
  <si>
    <t>En stor redningsaktion udspiller sig onsdag aften i farvandet mellem Fyn og Jylland efter meldinger om en mulig drukneulykke.</t>
  </si>
  <si>
    <t>Det fortæller vagthavende operationschef ved Trekantområdets Brandvæsen Jan Møller til Ekstra Bladet.</t>
  </si>
  <si>
    <t>- Vi fik anmeldelsen klokken 21 og leder stadig, siger Jan Møller.</t>
  </si>
  <si>
    <t>- Vi er til stede med to redningsbåde, dykkere og helikopter, og så har vi folk på begge sider af broen, der leder i vand såvel som på land, fortsætter han og tilføjer, at også politiet er massivt til stede.</t>
  </si>
  <si>
    <t>Det er uvist, nøjagtig hvad anmeldelsen, der tikkede ind gennem alarmcentralen, gik på."</t>
  </si>
  <si>
    <t>9.5258959231958,55.2561583320917,"21/11-21, mand 55, Haderslev","Savnet 55-årig er fundet død: Intet tyder på forbrydelse</t>
  </si>
  <si>
    <t>En 55-årig mand, der har været savnet i en længere periode, blev fundet død i Haderslev omkring klokken 12.41 søndag. Arkivfoto: Katrine Becher Damkjær</t>
  </si>
  <si>
    <t>21 nov. 2021 kl. 17:29</t>
  </si>
  <si>
    <t>Matias Mortensen matmo@jfmedier.dk</t>
  </si>
  <si>
    <t>Haderslev: Søndag eftermiddag blev liget af en mand fundet nær Nederbyvænget i Haderslev. Der er tale om en 55-årig mand, som har været savnet og efterlyst i offentligheden siden 28. september. Det oplyser Syd- og Sønderjyllands Politi i en pressemeddelelse.</t>
  </si>
  <si>
    <t>Ifølge politiet har mandens pårørende bekræftet identiteten.</t>
  </si>
  <si>
    <t>Vagtchef ved Syd- og Sønderjyllands Politi Nikolaj Hølmkjær fortæller, at manden blev fundet af en civil eftersøgningsgruppe, der sammen med nogle af de pårørende var ude at lede efter den 55-årige.</t>
  </si>
  <si>
    <t>Der er ikke noget, der tyder på, at der er sket en forbrydelse i forbindelse med mandens død.</t>
  </si>
  <si>
    <t>Politiet har tidligere foretaget eftersøgninger efter manden. Her gennemsøgte man blandt andet Haderslev Dam med vandsøgningshunde."</t>
  </si>
  <si>
    <t>10.009779196301,56.464758086115,"23/11-21, mand 46, Randers","46-årig død i svømmehal</t>
  </si>
  <si>
    <t>En mand blev fundet livløs i et svømmebassin i Randers</t>
  </si>
  <si>
    <t>Stine Eskildsen</t>
  </si>
  <si>
    <t>En 46-årig lokal mand har mistet livet i Water &amp; Wellness i Randers.</t>
  </si>
  <si>
    <t>Her blev han tirsdag eftermiddag fundet livløs i et svømmebassin, og på trods af en ihærdig genoplivnings-indsats stod hans liv ikke til at redde.</t>
  </si>
  <si>
    <t>Det oplyser Østjyllands Politi.</t>
  </si>
  <si>
    <t>- Han bliver reddet op, og der bliver ydet førstehjælp på stedet. Der kommer også hurtigt en ambulance, fortæller Jakob Christiansen fra politiets kommunikationsenhed.</t>
  </si>
  <si>
    <t>Men indsatsen var forgæves. Manden blev senere på eftermiddagen erklæret død på hospitalet.</t>
  </si>
  <si>
    <t>Det er endnu uvist, hvorfor den 46-årige randrusianer endte livløs i svømmebassinet. Det skal en obduktion formentlig være med til at klarlægge.</t>
  </si>
  <si>
    <t>- De nærmere omstændigheder er endnu uklare, siger Jakob Christiansen.</t>
  </si>
  <si>
    <t>46-årig mand fundet livløs i svømmebassin: Korrekt førstehjælp og hurtig ambulance var ikke nok til at redde hans liv</t>
  </si>
  <si>
    <t>En 46-årig mand døde tirsdag, efter han tirsdag blev fundet livløs i 50-meterbassinet i Water &amp; Wellness i Randers. Arkivfoto: Bo Amstrup/Ritzau Scanpix</t>
  </si>
  <si>
    <t>Tirsdag eftermiddag blev en 46-årig mand fra Randers fundet livløs i et svømmebassin i Water &amp; Wellness i Randers. Han blev senere erklæret død på hospitalet. Direktør Michael Stensgaard slår fast, at det er en situation, som er så ulykkelig, som den overhovedet kan være. Han fortæller, at de ansatte på stedet gjorde alt i deres magt for at redde mandens liv.</t>
  </si>
  <si>
    <t>24 nov. 2021 kl. 09:19</t>
  </si>
  <si>
    <t>Eva Maria Jørgensen evmjo@amtsavisen.dk</t>
  </si>
  <si>
    <t>Randers:  Klokken 13.52 modtog Østjyllands Politi et alarmopkald fra Water &amp; Wellness i Randers. En mand var fundet livløs i et svømmebassin på stedet.</t>
  </si>
  <si>
    <t>- Der blev udført førstehjælp på stedet og en ambulance bragte ham til hospitalet, hvor han blev erklæret død, fortæller kommunikationskonsulent ved Østjyllands Politi Jakob Christiansen.</t>
  </si>
  <si>
    <t>Han forklarer, at hverken førstehjælp eller en ambulence, som var hurtigt fremme på stedet var nok til at redde mandens liv.</t>
  </si>
  <si>
    <t>Manden var en 46 årig randrusianer, og de pårørende er underrettet. Den præcise dødsårsag er endnu ikke kendt.</t>
  </si>
  <si>
    <t>- Det er jo en situation så ulykkelig, som den overhovedet kan være, siger direktør for Water &amp; Wellness, Michael Steensgaard, som selv var på stedet, da det skete.</t>
  </si>
  <si>
    <t>- Jeg sad til møde, da vi modtog SOS-meldingen over walkietalkie og løb derned, fortæller han.</t>
  </si>
  <si>
    <t>Ros for førstehjælpsindsats</t>
  </si>
  <si>
    <t>Den 46-årige randrusianer, som var alene i svømmehallen, blev fundet livløs i 50-meter bassinet. Hans situation blev ifølge direktøren opdaget efter blot 30 sekunder. Ambulancen var på stedet indenfor fem minutter.</t>
  </si>
  <si>
    <t>Både politi og ambulancepersonale anerkendte personalet for at håndtere situationen helt korrekt og en af ambulanceførerne vendte endda tilbage for at understrege, at de ansatte havde gjort alt, hvad der var i deres magt.</t>
  </si>
  <si>
    <t>Alligevel stod mandens liv ikke til at redde. Michael Steensgaard gør det klart, at udover det dybt tragiske i mandens død, var det også en barsk oplevelse for de ansatte, som var på job.</t>
  </si>
  <si>
    <t>- Både politi og ambulancepersonale anerkendte personalet for at håndtere situationen helt korrekt og en af ambulanceførerne vendte endda tilbage for at understrege, at de ansatte havde gjort alt, hvad der var i deres magt, fortæller direktøren, som sammen med den øvrige ledelse fokuserede på at tage hånd om personalet og de få andre gæster i Water &amp; Wellness på det pågældende tidspunkt.</t>
  </si>
  <si>
    <t>Blandt andet var en skoleklasse tilstede i den modsatte ende af svømmeområdet. Men her lykkedes det lærerne at gelejde klassen hurtigt op og væk og derefter er der også taget hånd om den  situation.</t>
  </si>
  <si>
    <t>En krisepsykolog blev tilkaldt og var på stedet indenfor en time og brugte derefter nogle timer med dem, som havde været involverede i sagen. De ansatte får efterfølgende også mulighed for at snakke med en professionel i det omfang, som de har behov for det.</t>
  </si>
  <si>
    <t>Vil undgå at gøre det til tabu</t>
  </si>
  <si>
    <t>- Vi har været i gang i seks et halvt år, og vi har 320.000 gæster igennem om året. Vi gør alt i vores magt for at undgå at sådan noget skal ske, og så er det så ulykkeligt, at det skete, forklarer Michael Steensgaard, som også har givet de berørte medarbejdere en fridag.</t>
  </si>
  <si>
    <t>Når de vender tilbage igen, er det magtpåliggende for ham, at det hændte ikke ender som tabu, men bliver noget, som man kan tale om fremadrettet.</t>
  </si>
  <si>
    <t>- De har jo brugt de redskaber, som vi har trænet i og gjort, som de skulle. Det må for Guds skyld ikke blive tabubelagt at tale om, siger direktøren, som heller ikke kender den præcise dødsårsag for manden.</t>
  </si>
  <si>
    <t>- Det er en fatal og frygtelig ulykke og af respekt for de pårørende, har jeg ikke så mange udtalelser om selve sagen, understreger Michael Steensgaard."</t>
  </si>
  <si>
    <t>11.736727811096,55.2149912141437,"27/11-21, mand 60, Næstved","Død mand fundet i Næstved kanal</t>
  </si>
  <si>
    <t>Livløs mand fundet i kanalen af forbipasserende.</t>
  </si>
  <si>
    <t>Død mand fundet i Næstved kanal</t>
  </si>
  <si>
    <t>Foto: Pressefoto.dk</t>
  </si>
  <si>
    <t>Af Anita Corpas</t>
  </si>
  <si>
    <t>27. november 2021, 13:28 | Opdateret 27. november 2021, 13:47</t>
  </si>
  <si>
    <t>OPDATERET.</t>
  </si>
  <si>
    <t>Der er tale om liget af en 60-65 årig mand, der er iført sort jakke, rødternet skjorte, mørke bukser og sorte sko.</t>
  </si>
  <si>
    <t>Han bar briller, har ikke skæg og har tyndt gråt hår.</t>
  </si>
  <si>
    <t>Evt. henvendelser i sagen bedes stilet til telefon 114.</t>
  </si>
  <si>
    <t>08:41 modtager Sydsjællands- og Lolland-Falsters Politi meddelelse om, at en livløs person er fundet i vandet af forbipasserende langs kanalen på Kanalvej 28 i Næstved.</t>
  </si>
  <si>
    <t>–  Det er en død mand, og han er fundet i vandet ved sejlklubben tæt på svingbroen, siger Stefan Jensen, vagtchef ved Sydsjællands- og Lolland-Falsters Politi.</t>
  </si>
  <si>
    <t>Beredskabet har bjærget manden, men endnu er der ingen melding om, hvor længe manden har ligget i vandet.</t>
  </si>
  <si>
    <t>–  Umiddelbart er der intet, der tyder på, at der foreligger en forbrydelse, vurderer Stefan Jensen og siger, at den afdøde er ført til ligsyn.</t>
  </si>
  <si>
    <t>I løbet af weekenden forventer politiet at fastslå mandens indentitet og årsagen bag dødsfaldet.</t>
  </si>
  <si>
    <t>Mand fundet død i kanal</t>
  </si>
  <si>
    <t>En mand er lørdag morgen fundet død i Næstved. Politiet beder borgere om at komme med oplysninger, der kan hjælpe med at identificere manden</t>
  </si>
  <si>
    <t>Emil Anesen</t>
  </si>
  <si>
    <t>En mand er lørdag morgen fundet død af en forbipasserende i kanalen i Næstved.</t>
  </si>
  <si>
    <t>Det bekræfter vagtchef ved Sydsjællands og Lolland-Falsters Politi Stefan Jensen til Ekstra Bladet.</t>
  </si>
  <si>
    <t>Vagtchefen oplyser, at manden blev fundet af en tilfældig forbipasserende omkring klokken 08.41. Manden blev fundet i kanalen mellem Svingbroen og havnen i Næstved.</t>
  </si>
  <si>
    <t>Politiet har på nuværende tidspunkt ikke yderligere oplysninger om den afdøde, og de er i gang med at foretage undersøgelser omkring dødsfaldet.</t>
  </si>
  <si>
    <t>De beder derfor borgere, der kan hjælpe med at få identificeret manden, om at henvende sig på 114.</t>
  </si>
  <si>
    <t>Der er tale om en mand mellem 60 til 65 år. Han er iført en rødternet skjorte, sort jakke, mørke bukser, sorte og bærer briller."</t>
  </si>
  <si>
    <t>11.0813325177395,55.6323195969058,"27/11-21, mand 66, Kalundborg","Mand død i drukneulykke i Kalundborg</t>
  </si>
  <si>
    <t>28. nov. 2021, 08:28</t>
  </si>
  <si>
    <t>Politiet modtog anmeldelsen søndag morgen. Foto: Tim K. Jensen / Ritzau Scanpix</t>
  </si>
  <si>
    <t>af Marwa Mezouri</t>
  </si>
  <si>
    <t>Han druknede, mens han var i gang med at sætte garn til fiskeri.</t>
  </si>
  <si>
    <t>En mand er druknet ved Østrupvej i Kalundborg i løbet af lørdag aften eller natten til søndag.</t>
  </si>
  <si>
    <t>Det oplyser vagtchef ved Midt- og Vestsjællands Politi Henrik Olesen til TV 2.</t>
  </si>
  <si>
    <t>- Vi modtog anmeldelsen klokken 05.44 søndag morgen, siger han.</t>
  </si>
  <si>
    <t>Fundet af lokal beboer</t>
  </si>
  <si>
    <t>Det var en beboer fra lokalområdet, der fandt den afdøde mand.</t>
  </si>
  <si>
    <t>- Der er tale om en person, som druknede, mens han var ude og sætte garn, fortæller vagtchefen.</t>
  </si>
  <si>
    <t>Den afdøde er født i 1955, og hans pårørende er underrettet.</t>
  </si>
  <si>
    <t>Politiet oplyser til TV 2, at de ikke har yderligere at tilføje om sagen."</t>
  </si>
  <si>
    <t>11.9132492484015,55.9467002571625,"1/12-21, kvinde 51, Hundested","51-årig kvinde fundet død i Hundested</t>
  </si>
  <si>
    <t>LINE LEI MOHRSEN JENSEN</t>
  </si>
  <si>
    <t>Politiet var massivt til stede i Hundested sen onsdag eftermiddag. Foto: Presse-fotos.dk</t>
  </si>
  <si>
    <t>En kvinde fra Jægerspris er onsdag eftermiddag fundet død langs vandkanten i Hundested.</t>
  </si>
  <si>
    <t>Det bekræfter vagtchefen ved Nordsjællands Politi overfor B.T.</t>
  </si>
  <si>
    <t>»Klokken 16.22 modtog vi en anmeldelse om en drukneulykke, og det er en 51-årig kvinde fra Jægerspris,« fortæller Rolf Hoffman, der er vagtchef hos Nordsjællands Politi.</t>
  </si>
  <si>
    <t>Kvinden blev fundet død ved Amtsvejen, der ligger syd for Grønnehavevej, og hun har været efterlyst siden tirsdag morgen.</t>
  </si>
  <si>
    <t>Vagtchefen oplyser, at det ikke tyder på, at der er noget mistænkeligt ved hændelsen.</t>
  </si>
  <si>
    <t>»Der er ingen mistanke om, der er sket noget kriminelt,« fortæller Rolf Hoffmann.</t>
  </si>
  <si>
    <t>FREDERIKSSUND 112</t>
  </si>
  <si>
    <t>51-årig kvinde fundet druknet</t>
  </si>
  <si>
    <t>Politiet er bekymret for kvinden, der har været væk siden tirsdag morgen</t>
  </si>
  <si>
    <t>Politiet ledte efter den 51-årige kvinde, der forlod sit hjem tirsdag morgen. Hendes bil blev fundet ved Kulhuse Havn. (Arkivfoto)</t>
  </si>
  <si>
    <t>Foto: Ida Marie Odgaard - Ritzau Scanpix</t>
  </si>
  <si>
    <t>01. dec 2021, kl. 14:14</t>
  </si>
  <si>
    <t>OPDATERET 18:20: NORDSJÆLLANDS POLITI OPLYSER PÅ TWITTER, AT DET ER DEN 51-ÅRIGE KVINDE, DER ER FUNDET DRUKNET KL. 16.22. TIDLIGERE FREMGIK KVINDENS NAVN OG BILLEDE AF ARTIKLEN, MEN DET ER NU UDELADT.</t>
  </si>
  <si>
    <t>Nordsjællands Politi efterlyste onsdag eftermiddag en 51-årige kvinde, som havde været væk siden tirsdag morgen.</t>
  </si>
  <si>
    <t>Kvinden forlod sit hjem i Jægerspris tirsdag den 30. november omkring klokken 06.45, og godt tre timer senere blev den bil, som hun var kørende i, fundet på Kulhuse Havn.</t>
  </si>
  <si>
    <t>I en pressemeddelelse oplyste Nordsjællands Politi, at man i samarbejde med blandt andet brandvæsenet og søredningstjenesten havde søgt efter hende både til lands og til vands, men indtil videre uden resultat.</t>
  </si>
  <si>
    <t>Men onsdag aften kom meldingen, at man havde fundet en druknet person, og det viste sig at være den 51-årige kvinde."</t>
  </si>
  <si>
    <t>11.7137172890747,55.7209379450143,"Non-fatal, 4/12-21, mand 27, Holbæk Havn","05. dec 2021, kl. 20:10</t>
  </si>
  <si>
    <t>Dørmænd redder gæst fra druknedøden: - Man har da en god følelse</t>
  </si>
  <si>
    <t>Dørmændene Nicolai Røn og Lars Egeskov handlede resolut, da en 27-årig mand faldt i havnen.</t>
  </si>
  <si>
    <t>To dørmænd hædres af politiet, efter at de natten til lørdag reddede en ung mand, der var faldet i havnen under en bytur.</t>
  </si>
  <si>
    <t>makr.jpg</t>
  </si>
  <si>
    <t>MATHIAS SVANE KRAFT</t>
  </si>
  <si>
    <t>ANDERS GARDE</t>
  </si>
  <si>
    <t>Siden natten til lørdag er Nicolai Røn og Lars Egeskov blev kaldt mange ting. ""Helte"" og ""redningsmænd"" er iblandt dem.</t>
  </si>
  <si>
    <t>Selv har de to dørmænd dog lidt svært ved at beskrive, hvordan de har det efter en dramatisk nat.</t>
  </si>
  <si>
    <t>Han ligger med hovedet nedad, bevidstløs</t>
  </si>
  <si>
    <t>NICOLAI RØN, DØRMAND</t>
  </si>
  <si>
    <t>- Selvfølgelig er det rart, at man redder en. Men jeg ved ikke, hvordan jeg skal beskrive det, siger Lars Egeskov.</t>
  </si>
  <si>
    <t>- Det er svært at sætte ord på, hvordan man har det. Men man har da en god følelse. Det har man, siger Nicolai Røn.</t>
  </si>
  <si>
    <t>De to dørmænd mødes for første gang igen på det sted, hvor de reddede et andet menneskes liv. Foto: Anders Garde - TV2 ØST</t>
  </si>
  <si>
    <t>Hoppede i den iskolde havn</t>
  </si>
  <si>
    <t>Natten til lørdag var de to mænd i gang med at passe deres job som dørmænd for sikkerhedsfirmaet Seccon. Opgaven var at sikre en god og tryg fest på natklubben SOHO, men pludselig måtte noget andet tage forrang.</t>
  </si>
  <si>
    <t>Kort før klokken 01 fik de nemlig at vide, at en gæst var faldet i havnen, og de to kolleger tog straks affære.</t>
  </si>
  <si>
    <t>- Jeg finder ham nede i vandet med lysstrålen fra min lygte. Jeg kan se, at han plasker rundt seks-otte meter ude i havnen, forklarer Lars Egeskov.</t>
  </si>
  <si>
    <t>Lars Egeskov fandt den 27-årig mand i havnen ved hjælp af sin lygte. Foto: Anders Garde - TV2 ØST</t>
  </si>
  <si>
    <t>Imens gjorde Nicolai Røn klar til at hoppe i havnen efter den unge mand.</t>
  </si>
  <si>
    <t>- Da jeg har smidt  det værste overtøj og mit vagtbælte, springer jeg i og hopper ud til ham. Der ligger han med hovedet nedad, bevidstløs, forklarer Nicolai Røn.</t>
  </si>
  <si>
    <t>Han trak den 27-årige mand ind mod kajen og råbte på hjælp. En anden gæst på SOHO sprang også i vandet for at hjælpe, imens flere andre personer stod på kajen og blandt andet hjalp med at lyse.</t>
  </si>
  <si>
    <t>Ved fælles hjælp fik redningsmændene den unge mands arme og hoved til at hænge over rebet her, så han ikke røg under vandet. Foto: Anders Garde - TV2 ØST</t>
  </si>
  <si>
    <t>20 minutter i det kolde vand</t>
  </si>
  <si>
    <t>Ved fælles hjælp fik gæsten, Nicolai Røn og Lars Egeskov den unge mands arme og hoved til at hænge over et reb ved kajen, så han ikke sank ned, ligesom de sikrede, at der var vejrtrækning.</t>
  </si>
  <si>
    <t>- Så ligger vi der og har styr på ham, mens Lars sørger for at bevare overblikket oppe på kajen, forklarer Nicolai Røn.</t>
  </si>
  <si>
    <t>Nicolai Røn er meget berørt efter den voldsomme oplevelse. Men først og fremmest er han glad for, at den 27-årige overlevede. Foto: Anders Garde - TV2 ØST</t>
  </si>
  <si>
    <t>Politiet ankom og hjalp med at få alle mand trukket op på land. På det tidspunkt havde Nicolai Røn ligget i det iskolde vand i 15-20 minutter. Han er dybt taknemmelig for, at en af natklubbens gæster også hjalp.</t>
  </si>
  <si>
    <t>- Det, der holdt os i gang, var at jeg havde gæsten, der sprang ned til mig. På den måde hjalp vi hinanden, så vi kunne have hundrede procent fokus på den bevidstløse gæst. Adrenalinen har simpelthen holdt os vågne.</t>
  </si>
  <si>
    <t>- Man tænker bare på at få dem op. Der er ikke så meget andet at sige, siger Lars Egeskov.</t>
  </si>
  <si>
    <t>Få minutter mere i det kolde vand kunne have været fatalt for den unge mand. Foto: Anders Garde - TV2 ØST</t>
  </si>
  <si>
    <t>Indstillet til dusør</t>
  </si>
  <si>
    <t>Det hele endte godt, men bare få minutter længere i det kolde vand havde formentlig været fatalt.</t>
  </si>
  <si>
    <t>De rutinerede dørmænd har prøvet lidt af hvert. Men oplevelsen natten til lørdag vil de aldrig glemme.</t>
  </si>
  <si>
    <t>- Jeg ved sgu ikke. Der er lige nogle tanker, der farer rundt i hovedet, siger Lars Egeskov.</t>
  </si>
  <si>
    <t>- Man kan komme på mange forskellige tanker. ""Hvad nu hvis"" og ""hvis nu ikke"". Jeg er bare glad for, at slutresultatet er godt - at han overlevede, siger Nicolai Røn.</t>
  </si>
  <si>
    <t>Den glæde deler politiet. Derfor er de to dørmænd og en gæst indstillet til en dusør.</t>
  </si>
  <si>
    <t>- Det er supergodt reageret, og det er heltemodigt, at man først og fremmest drager omsorg og holder øje med hinanden, men også at man reagerer, når nogen er i nød, sagde vagtchef Mads Haugaard ved Midt- og Vestsjællands Politi lørdag til TV2 ØST."</t>
  </si>
  <si>
    <t>11.7197869712802,56.3677660988331,"14/7-21, mand 21, Saqqaq","Efterlyst person fra Qeqertaq fundet død i nærheden af Saqqaq</t>
  </si>
  <si>
    <t>Grønlands Politi</t>
  </si>
  <si>
    <t>16. juli 2021 16:42</t>
  </si>
  <si>
    <t>Efterlyst person fra Qeqertaq fundet død i nærheden af Saqqaq</t>
  </si>
  <si>
    <t>Efter et ligsyn kan Grønlands Politi bekræfte, at man har fundet liget af den efterlyste Finn Looqi Lange fra Qeqertaq. Han har været savnet siden tirsdag aften den 13. oktober 2020.</t>
  </si>
  <si>
    <t xml:space="preserve">Onsdag den 14. juli klokken 13.30 modtog politiet i Ilulissat en anmeldelse om, at en gruppe turister på vandretur havde fundet en død person på en strand tre kilometer øst for Saqqaq nord for Ilulissat. </t>
  </si>
  <si>
    <t xml:space="preserve">Et ligsyn bekræftede senere, at man havde fundet liget af 21-årige Finn Looqi Lange. Samtidig vurderede man ved ligsynet, at der ikke er sket noget kriminelt, da beviserne tyder på, at der er sket en ulykke.  </t>
  </si>
  <si>
    <t xml:space="preserve">Finn Looqi Lange har været efterlyst siden 15. oktober 2020 og blev sidst set tirsdag aften den 13. oktober 2020, hvor han ifølge vidner sejlede ud fra Saqqaq i en jolle. </t>
  </si>
  <si>
    <t>Den afdødes pårørende er i dag blevet orienteret, og Grønlands Politi takker borgerne for henvendelser i forbindelse med efterlysningen.</t>
  </si>
  <si>
    <t xml:space="preserve">Fakta om eftersøgninger </t>
  </si>
  <si>
    <t xml:space="preserve">Grønlands Politi havde mellem 51 og 56 SAR (forkortelse for ”search and rescue”) eftersøgninger til søs hvert år mellem 2016 og 2019. I 2020 faldt tallet til 38. </t>
  </si>
  <si>
    <t>Fakta om Grønlands Politis fem nye patrulje- og redningsfartøjer</t>
  </si>
  <si>
    <t xml:space="preserve">For at styrke politiets indsats i forbindelse med eftersøgninger til søs, får Grønlands Politi fem nye patrulje- og redningsfartøjer i løbet af 2021. Ã‰n af dem er ankommet til Tasiilaq, mens den næste forventes at ankomme til Nuuk i næste uge, hvorefter den sejler til sin hjemhavn i Aasiaat. </t>
  </si>
  <si>
    <t xml:space="preserve">Fartøjet i Tasiilaq har en marchfart på 25 knob, en længde på 29 fod og kan sejle 150 sømil svarende til 225 kilometer på én tank. De resterende fire fartøjer til Aasiaat, Qaqortoq, Sisimiut og Nuuk har ligeledes en marchfart på 25 knob, men er 49 fod og kan sejle 300 sømil. </t>
  </si>
  <si>
    <t xml:space="preserve">Fabian Uth Nielsen </t>
  </si>
  <si>
    <t>E-mail: FNI030@politi.dk</t>
  </si>
  <si>
    <t>Pressetelefon: +299 365144"</t>
  </si>
  <si>
    <t>8.41564620639049,56.7525060275329,"Non-fatal, 17/12-21, kvinde 13, Hurup","17.12.2021 15:34</t>
  </si>
  <si>
    <t>Senest opdateret 17.12.2021 15:48</t>
  </si>
  <si>
    <t>Claus Jessen</t>
  </si>
  <si>
    <t>13-årig pige fanget under vandet i svømmehal</t>
  </si>
  <si>
    <t>- Jeg er stolt over livredderens indsats, siger den daglige leder af svømmehallen</t>
  </si>
  <si>
    <t>Den 13-årige piges hår hang fast i udsugningen på bunden af bassinet.</t>
  </si>
  <si>
    <t>En 13-årig pige blev tidligere fredag eftermiddag fanget under vandet i et varmtvands bassin in Sydthy Svømmebad.</t>
  </si>
  <si>
    <t xml:space="preserve">Hendes hår hang fast i udsugningen til en rensepumpe. </t>
  </si>
  <si>
    <t>Pigen kæmpede på bunden af bassinet for at komme fri, men det var umuligt for hende. Først da pigen blev fundet livløs af personalet, blev hun reddet op af vandet.</t>
  </si>
  <si>
    <t>Hun har det godt</t>
  </si>
  <si>
    <t>- Vores livredder Susanne fik reddet pigen op og ydede førstehjælp til hende. Hun vågnede op, og hun har det heldigvis godt. Der er tale om en et hændeligt uheld under leg.</t>
  </si>
  <si>
    <t>-  Jeg er utrolig glad for, at pigen ikke er kommet noget til. Og så er jeg stolt over livredderens indsats, siger daglig leder Henning Holm til Newsbreak.dk.</t>
  </si>
  <si>
    <t>Den 13-årige pige blev kørt på hospitalet.</t>
  </si>
  <si>
    <t>Ikke fundet fejl</t>
  </si>
  <si>
    <t>Ifølge Henning Holm er der ikke fundet fejl ved anlægget, der er 1,20 meter dybt.</t>
  </si>
  <si>
    <t>- Sikkerhedsforanstaltningerne virker, som de skal. Men det er jo ikke meningen, at man skal lege og dykke i et varmtvands bassin, siger Henning Holm til Newsbreak.dk.</t>
  </si>
  <si>
    <t>Pigen var på besøg i svømmehallen sammen med en jævnaldrende veninde</t>
  </si>
  <si>
    <t>13-årig pige genoplivet efter drukneulykke i svømmehal</t>
  </si>
  <si>
    <t>Hun slipper umiddelbart uden varige mén</t>
  </si>
  <si>
    <t>THY:En 13-årige pige måtte fredag genoplives, efter hun havde været fanget under vandet i svømmehallen Sydthy Svømmebad i Hurup Thy.</t>
  </si>
  <si>
    <t>Det oplyser vagtchef for Midt- og Vestjyllands Politi, Simon Skelskjær til Nordjyske.</t>
  </si>
  <si>
    <t>Ulykken skete ved middagstid fredag.</t>
  </si>
  <si>
    <t>- Hendes hår var blevet suget ind i en slags udsugning under vandet, så hun blev fanget, siger han.</t>
  </si>
  <si>
    <t>Den 13-årige pige var i svømmehallen med sin jævnaldrende veninde, der fik tilkaldt hjælp. Pigen var bevidstløs, da livredderen fik hende op af vandet. Han gik derfor i gang med førstehjælp, og det fik pigen til bevidsthed igen.</t>
  </si>
  <si>
    <t>- Hun var bevidstløs i kort tid, så det forventes ikke, at hun får varige mén ud af ulykken, siger vagtchefen.</t>
  </si>
  <si>
    <t>Efter ulykken blev pigen alligevel kørt til hospitalet til tjek. Svømmehallen og kommunen, der ejer svømmehallen, skal nu gennemgå stedet for at sikre, at det ikke sker igen."</t>
  </si>
  <si>
    <t>8.15423113392498,55.977643626797,"Non-fatal, 19/12-21, mand, Hvide Sande","Stor redningsaktion i Hvide Sande: Mand fløjet på hospitalet</t>
  </si>
  <si>
    <t>Sejler i havsnød på Ringkøbing Fjord. Personel fra Brand og Redning Midtvest sætter redningsbåd i vandet Foto: Mads Dalegaard</t>
  </si>
  <si>
    <t>19 dec. 2021 kl. 15:54</t>
  </si>
  <si>
    <t>Hvide Sande: Politi og beredskab har søndag eftermiddag været massivt til stede i Hvide Sande, hvor en mand på en vandscooter omkring klokken 14.30 blev meldt savnet.</t>
  </si>
  <si>
    <t>Det fortæller Jens Claumarch, vagtchef ved Midt- og Vestjyllands Politi.</t>
  </si>
  <si>
    <t>- Han blev fundet lidt længere ned ad kysten, og er blevet fløjet til Esbjerg. Jeg tror, han var lidt kold. Vi har ikke hørt nærmere for nuværende, siger han.</t>
  </si>
  <si>
    <t>Lokalpolitiet i Ringkøbing fortæller mandag, at manden er udskrevet fra sygehuset, og vandscooteren er hentet i land."</t>
  </si>
  <si>
    <t>11.7205903861057,56.3543291952135,"Non-fatal, 16/12-21, mand 50, Maniitsoq","Politiet i Maniitsoq anmeldelsen om den overrislede mand i torsdags 16. december klokken 14.30.Foto: Kathrine Kruse</t>
  </si>
  <si>
    <t>50-årig mand faldt i vandet og er sigtet for spritsejlads i Maniitsoq</t>
  </si>
  <si>
    <t>20. december 2021 Â· 15:18af Nutaarsiassaqartitsivik / Nyhedsredaktionen</t>
  </si>
  <si>
    <t>Politiet genoplivede i torsdags en 50-årig mand, efter han faldt i vandet.</t>
  </si>
  <si>
    <t xml:space="preserve">Manden var kommet sejlende fra Kangaamiut og ifølge politiet var han beruset. Han er nu sigtet for spiritussejlads. </t>
  </si>
  <si>
    <t>Politiet i Maniitsoq anmeldelsen om den overrislede mand i torsdags 16. december klokken 14.30.</t>
  </si>
  <si>
    <t xml:space="preserve">Kommunefogeden i Kangaamiut blev straks sendt ned til havnen for at standse sejladsen, men han nåede lige præcis ikke derned, før den 50-årige var på vej ud af havnen i båden sammen med sin samlever, som også havde drukket. </t>
  </si>
  <si>
    <t xml:space="preserve">Det oplyser Grønlands Politi. </t>
  </si>
  <si>
    <t xml:space="preserve">En patrulje kørte derfor ned på havnen i Maniitsoq for at tage imod parret omkring klokken 17.00. </t>
  </si>
  <si>
    <t>Fandt ham i vandet</t>
  </si>
  <si>
    <t>Da betjentene så båden, bad de den 50-årige om at sejle ind til bådebroen ved Aalisartut Aqq. Patruljen så, at han lagde til og gik op på fordækket, da de parkerede patruljevognen, men da betjentene kom ud af bilen, var han væk.</t>
  </si>
  <si>
    <t>De gik ned og talte med samleveren, der heller ikke vidste, hvor han var blevet af. Ved at lyse rundt fandt de ham liggende livløs i vandet foran båden.</t>
  </si>
  <si>
    <t>Politifolkene fik manden op af vandet og konstaterede, at han ikke trak vejret. De begyndte førstehjælp, og sundhedscenteret sendte en ambulance. Manden blev efterfølgende behandlet på sygehuset, og der blev foretaget en blodprøve for at fastslå hans promille.</t>
  </si>
  <si>
    <t>Ifølge politiets oplysninger er manden udskrevet fra sygehuset igen.</t>
  </si>
  <si>
    <t>Andres liv i fare</t>
  </si>
  <si>
    <t>Selvom politiet først kan fastsætte mandens alkoholpromille, når resultatet af blodprøven er retur, er der beviser nok til at rejse en sigtelse for spiritussejlads mod ham.</t>
  </si>
  <si>
    <t xml:space="preserve">Han er erkender sagen mod ham. </t>
  </si>
  <si>
    <t xml:space="preserve">Grønlands Politi vil i den forbindelse gerne minde alle om at undgå at indtage alkohol, hvis de skal føre en båd eller et fartøj. Linjechef for distrikterne, vicepolitiinspektør Johan Westen, siger: </t>
  </si>
  <si>
    <t>- I denne sag peger alt i retning af, at manden faldt i vandet, fordi han var meget beruset. Hvis du sætter dig til at føre en båd, når du er så fuld, at du falder i vandet, fordi du ikke kan se, hvad der er lige foran dig, så er du altså ikke kun til livsfare for dig selv, men også for alle andre, der befinder sig på vandet –  og særligt dine egne gæster båden."</t>
  </si>
  <si>
    <t>12.4422684233436,55.860368062415,"31/12-21, mand 29, Sjælsø","Ung mand fundet død</t>
  </si>
  <si>
    <t>Kom ikke hjem efter undervandsjagt</t>
  </si>
  <si>
    <t>Mette Pedersen</t>
  </si>
  <si>
    <t>En 29-årig mand, der forsvandt under en undervandsjagt, er fundet død.</t>
  </si>
  <si>
    <t>Det oplyser Nordsjællands Politi til Ekstra Bladet.</t>
  </si>
  <si>
    <t>Nordsjællands Politi, brandvæsen og dykkere var i flere timer til stede ved Sjælsø i Birkerød, hvor de siden klokken fire i nat ledte efter den unge mand, der ikke kom hjem efter sin jagt.</t>
  </si>
  <si>
    <t>Rolf Hofmann, vagtchef ved Nordsjællands Politi siger til Ekstra Bladet, at det var kæresten, der slog alarm, da den 29-årige ikke kom hjem.</t>
  </si>
  <si>
    <t>- Han var taget afsted sent i aftes for med snorkel at dykke efter krebs, siger vagtchefen.</t>
  </si>
  <si>
    <t>Mandens ting er fundet ved Sjælsø, og der er intet, der tyder på, at der er begået en forbrydelse.</t>
  </si>
  <si>
    <t>Dykkere leder efter ung mand</t>
  </si>
  <si>
    <t>Nordsjællands Politi, brandvæsen og dykkere er til stede ved Sjælsø i Birkerød, hvor de leder efter en 29-årig mand, der ikke er kommet hjem efter en undervandsjagt.</t>
  </si>
  <si>
    <t>Det oplyser politikredsen på Twitter.</t>
  </si>
  <si>
    <t>Politiet har ledt efter manden siden klokken fire i nat.</t>
  </si>
  <si>
    <t>Mandens ting er fundet ved Sjælsø, og der er intet, der tyder på, at der er begået en forbrydelse."</t>
  </si>
  <si>
    <t>12.6532260082483,55.6412092476003,"31/12-21, mand 45, Kastrup Havn","Mand er død efter drukneulykke i havn</t>
  </si>
  <si>
    <t>Manden fik førstehjælp på stedet, men hans liv stod ikke til at redde. Arkivfoto: Mads Claus Rasmussen/Ritzau Scanpix</t>
  </si>
  <si>
    <t>Nytårsaften rykkede brandvæsenet og politiet ud til Kastrup Lystbådehavn på Amager.</t>
  </si>
  <si>
    <t>31 dec. 2021 kl. 21:55</t>
  </si>
  <si>
    <t>En mand har nytårsaften mistet livet i Kastrup Lystbådehavn på Amager, oplyser politiet.</t>
  </si>
  <si>
    <t>Manden faldt i vandet fra kajkanten. Tilsyneladende forsøgte han at kravle over på en båd, lyder den foreløbige teori, som politiet arbejder ud fra, oplyser vagtchefen i Københavns Politi.</t>
  </si>
  <si>
    <t>- Vi undersøger bredt, siger vagtchefen om den tragiske hændelse, som blev anmeldt klokken 20.01.</t>
  </si>
  <si>
    <t>På stedet fik manden førstehjælp, men hans liv stod ikke til at redde.</t>
  </si>
  <si>
    <t>Den omkomne beskrives som en midaldrende mand. De pårørende var i området.</t>
  </si>
  <si>
    <t>Drukneulykke: Mand død i Kastrup Havn</t>
  </si>
  <si>
    <t>En mand er nytårsaften død efter en drukneulykke i Kastrup Havn</t>
  </si>
  <si>
    <t>Af Alexander Tørring</t>
  </si>
  <si>
    <t>En mand er død, efter han blev fundet i vandet ved Kastrup Havn nytårsaften.</t>
  </si>
  <si>
    <t>Det bekræfter Københavns Politi overfor Ekstra Bladet.</t>
  </si>
  <si>
    <t>- Der er fundet en mand i vandet, og der blev udøvet førstehjælp på ham, men det var for sent. Han er erklæret død på stedet derude, siger vagtchef ved Københavns Politi Martin Kajberg.</t>
  </si>
  <si>
    <t>Der er tale om en midaldrende mand, lyder det.</t>
  </si>
  <si>
    <t>Til Ritzau siger Københavns Politi, at manden faldt i vandet fra kajkanten. Han skulle have forsøgt at kravle over på en båd, lyder den foreløbige teori, som politiet arbejder ud fra, oplyser vagtchefen i Københavns Politi.</t>
  </si>
  <si>
    <t>Ifølge vagtchefen er der ikke noget, der tyder på en kriminel handling, men at der er tale om en ulykke.</t>
  </si>
  <si>
    <t>- Men vi undersøger selvfølgelig stadig bredt og udelukker ikke noget, siger vagtchefen.</t>
  </si>
  <si>
    <t>Politiet har identificeret manden, og de pårørende er underrettet.</t>
  </si>
  <si>
    <t>Politiet fik anmeldelsen klokken 20.01."</t>
  </si>
  <si>
    <t>10.2169770341737,56.1601374364688,"5/12-21, mand 29, Aarhus Havn","Lig fundet i Aarhus Havn er den forsvundne irske Peter</t>
  </si>
  <si>
    <t>Druknet person fundet i havnen. Foto: presse-fotos.dk</t>
  </si>
  <si>
    <t>Et lig, der bærer præg af at have ligget længe i vandet, er mandag fundet i Aarhus Havn. Østjyllands Politi bekræfter, at der er tale om den siden 5. december forsvundne irske mand Peter Burns.</t>
  </si>
  <si>
    <t>17 jan. 2022 kl. 13:56</t>
  </si>
  <si>
    <t>Ole Christensen olch@stiften.dk, Flemming Krogh flkr@stiften.dk og Søren Willumsen sowi@stiften.dk</t>
  </si>
  <si>
    <t>AARHUS: Østjyllands Brandvæsen og Østjyllands Politi var mandag eftermiddag talstærkt til stede ved havnen i Aarhus tæt på Navitas for at bjærge et lig, der bærer tegn på at have ligget længe i vandet.</t>
  </si>
  <si>
    <t>Østjyllands Politi bekræftede mandag eftermiddag på Twitter, at den bjærgede person er identisk med den forsvundne irske mand Peter Burns.</t>
  </si>
  <si>
    <t>Østjyllands Brandvæsens dykkertjeneste kører væk efter at have bjærget den forsvundne Peter Burns, som blev fundet død i havnen. Foto: Ole Christensen</t>
  </si>
  <si>
    <t>For små to uger siden brugte beredskabet flere dage på at lede i havnebassinet efter den forsvundne irske Peter Burns. Han forsvandt natten til 5. december på vej hjem efter en bytur. Men eftersøgningen for to uger siden gav ikke resultat.</t>
  </si>
  <si>
    <t>Til Århus Stiftstidende 4. januar sagde efterforskningsleder Martin Frank Rasmussen fra Østjyllands Politi, at selv om man ikke fandt noget, håbede man fortsat på at finde den eftersøgte Peter Burns.</t>
  </si>
  <si>
    <t>Det er så sket i dag.</t>
  </si>
  <si>
    <t>Katie savner sin tvillingebror: Peter forsvandt i natten på vej hjem fra en bytur</t>
  </si>
  <si>
    <t>Hele Katies liv har de været to. Hende og tvillingebroren Peter. Sammen rejste de fra Dublin til Aarhus i oktober for at starte et nyt liv i Danmark. Men siden lørdag den 4. december har den anden halvdel været sporløst forsvundet. Med vandhunde og dykkere afsøger Østjyllands Politi i øjeblikket Aarhus Havn, mens Katie via Avisen Danmark gerne vil spørge så mange som muligt: ""Har du set min bror?"" Foto: Emil Jørgensen</t>
  </si>
  <si>
    <t>Et 29-årigt irsk tvillingepar flyttede til Danmark i oktober â€œfor at bo i verdens lykkeligste land”. Men efter en bytur i sidste weekend kom den ene halvdel, Peter, aldrig hjem, og politiet frygter, at han er faldet i havnen. Vi har talt med hans søster Katie, der febrilsk leder efter sin bror - og beder alle om hjælp</t>
  </si>
  <si>
    <t>11 dec. 2021 kl. 19:32</t>
  </si>
  <si>
    <t>Emil Jørgensen emjoe@jfmedier.dk</t>
  </si>
  <si>
    <t>Forsvundet: I øjeblikket græder Katie Burnes sig selv i søvn. Hun græder, når hun står op. På gåture rundt i Aarhus er det også svært at holde tårerne tilbage, men hun foretrækker at græde alene. Hun vil nødigt gøre nogen ukomfortable.</t>
  </si>
  <si>
    <t>Den 29-årige irer er ulykkelig, fordi hendes tvillingebror har været meldt savnet i en uge. Han - som hun bor sammen med i et fremmed land, krammer farvel hver morgen og sender SMS-beskeder til, hvis han er længe ude - er sporløst forsvundet.</t>
  </si>
  <si>
    <t>- Han er min bedste ven, siger Katie Burnes på engelsk med irsk accent og klump i halsen.</t>
  </si>
  <si>
    <t>Blikket er betuttet, men panden er oprejst. Vi sidder på en café overfor Banegården i Aarhus, og hun fremstår stærk som den sorte kaffe, der er skænket i kruset foran hende. Hun ønsker, at så mange som muligt hører, at hendes bror er væk - og hjælper med at kigge efter ham.</t>
  </si>
  <si>
    <t>- Lige nu er jeg pakket ind i en skal af chok. Jeg forsøger på at lade være med at tænke for meget over, hvad der kan være sket. Det handler bare om at finde ham.</t>
  </si>
  <si>
    <t>Et privat selfiebillede af Katie Burnes og hendes tvillingebror Peter. Hvis du har set nogen, som ligner Peter, vil politiet gerne høre fra dig på 114. Foto: Privatfoto</t>
  </si>
  <si>
    <t>Forsvandt på Aarhus Ø</t>
  </si>
  <si>
    <t>Lørdag den 4. december forsvandt Peter Burnes i nattens mulm og mørke. Med tunge, berusede skridt havde han retning mod søskendeparrets lejlighed på Aarhus Ø. Det viser videooptagelser fra et overvågningskamera på Navitas-bygningen - den store og kantede betonkolos af en bygning - som ligger 800 meter fra deres adresse.</t>
  </si>
  <si>
    <t>Men hjem kom han aldrig, og nu er den råkolde frygt, at han er faldet i et af havnebassinerne, som skæbnen også har budt andre unge mænd, der for år tilbage er forsvundet mellem de selvsamme kassebygninger. Politiets vandhunde - der kan få færten af lig under vandoverfladen - har været i gang hele ugen. Det samme har dykkere fra både brandvæsnet og Søværnet. Ingenting har de fundet.</t>
  </si>
  <si>
    <t>- Aarhus-bugten er stor, og han kan potentielt være drevet mange kilometer væk, siger vicepolitiinspektør i Østjyllands Politi, Martin Frank Rasmussen.</t>
  </si>
  <si>
    <t>Han understreger, at politiet ikke ved med sikkerhed, om Peter Burnes er faldet i vandet, og at de også leder efter ham på landjorden.</t>
  </si>
  <si>
    <t>- Men det er klart, at eftersom at han ikke er dukket op endnu, så er vi nødt til at betragte det som en mulighed, at han befinder sig i vandet. Det har vi også talt med familien om.</t>
  </si>
  <si>
    <t>Det er klart, at eftersom at han ikke er dukket op endnu, så er vi nødt til at betragte det som en mulighed, at han befinder sig i vandet. Det har vi også talt med familien om.</t>
  </si>
  <si>
    <t>- VICEPOLITIINSPEKTØR I ØSTJYLLANDS POLITI, MARTIN FRANK RASMUSSEN.</t>
  </si>
  <si>
    <t>Fakta: Højsæson for druknedød</t>
  </si>
  <si>
    <t>Desværre er det ikke noget særsyn, at unge mænd drukner i vintermånederne. Kombinationen af kulde, mørke og julefrokoster gør, at det er højsæson for drukneulykker, siger både Østjyllands Brandvæsen, Rådet for Større Badesikkerhed og organisationen Missing People.</t>
  </si>
  <si>
    <t>I løbet af hele 2020 druknede mindst 72 personer i Danmark, og 83 procent af dem var mænd. Hovedparten af ulykkerne skete ikke for folk, der havde badetøj. De gængse ofre falder i vandet, når de går alene.</t>
  </si>
  <si>
    <t>Otte ud af 10 af dem der drukner er mænd. Teorierne er flertallige. Mænd drikker sig fuldere, mænd er mere dumdristige, mænd kan godt lide at pisse i vandet. Formanden for Rådet for Større Badesikkerhed mener, at mænd er mere ""risikovillige"" og oftere går hjem alene. På billedet her ses den kampagne, som Aarhus Kommune har lavet i samarbejde med Østjyllands Brandvæsen. Foto: Emil Jørgensen</t>
  </si>
  <si>
    <t>Forældrenes sorg og håb</t>
  </si>
  <si>
    <t>Tilbage på caféen er Katie klar over situationens tragiske alvor. Forældrene fløj fra Dublin til Danmark tirsdag aften og befinder sig nu i Aarhus, hvor de traver byen tynd for at finde deres forsvundne søn.</t>
  </si>
  <si>
    <t>De er ved at gå op i limningen, fortæller hun. Faren, som er pensionist, smalltalker uafbrudt om japanske togskinner, cybersecurity og andre ligegyldige ting. Moren, som arbejder på et universitet, dratter udmattet omkuld på hotelværelset om aftenen.</t>
  </si>
  <si>
    <t>De forlader ikke byen, før Peter er fundet.</t>
  </si>
  <si>
    <t>- De veksler mellem at være sønderknuste og fulde af håb og energi. De vil gøre noget, men kan ikke rigtig gøre noget, siger Katie.</t>
  </si>
  <si>
    <t>Hun tager en dyb indånding.</t>
  </si>
  <si>
    <t>- Vi er selvfølgelig godt klar over, at Peter har været væk i mange dage nu. Selv hvis han ikke er i vandet, så er han ikke OK.</t>
  </si>
  <si>
    <t>Hendes fokus flakker mellem mig og mobiltelefonen, som ligger på bordet. Selvom den er sat på lyd, skal hun hele tiden sikre sig, at politiet ikke har ringet.</t>
  </si>
  <si>
    <t>Hun fortæller, at minutter føles som timer, og at dage føles som uger. Hun glemmer at spise. Og selvom hun prøver at tvinge sig selv på bedre tanker, er hun begyndt at stille praktiske spørgsmål til skrækscenariet. Hvordan fixer man en begravelse i Danmark?</t>
  </si>
  <si>
    <t>â€œDet lykkeligste folk”</t>
  </si>
  <si>
    <t>Katie og Peter Burnes flyttede til Danmark for et par måneder siden. Det var hendes drøm.</t>
  </si>
  <si>
    <t>Lederen af Happiness Research Institute - en tænketank med base i København - havde med et oplæg i Dublin i 2016 fortryllet Katie med historien om verdens lykkeligste folk. To år senere besøgte hun Danmark og fandt ud af, at det var det eneste land, hun havde lyst til at bo i.</t>
  </si>
  <si>
    <t>- Alt er så roligt, praktisk og effektivt her. Jeg elsker det, forklarer hun.</t>
  </si>
  <si>
    <t>Katie arbejder for en lille irsk start-up-virksomhed med et mobilt job, og hendes chef gav tommel op til udlandseventyret. Men hun turde ikke alene, så hun overtalte sin tvillingebror til at tage med. Han er kok og kunne garanteret få et job.</t>
  </si>
  <si>
    <t>Den 1. oktober flyttede hun ind i lejligheden på Aarhus Ø. Dagen efter kom Peter.</t>
  </si>
  <si>
    <t>- Min bror var meget begejstret. Det var første gang, han sådan rigtigt skulle flytte hjemmefra, hvilket ikke er unormalt i hans alder i Irland. Selvom han har en del angst, så var han tryg, fordi det skete sammen med mig, siger hun.</t>
  </si>
  <si>
    <t>Peter begynde at søge job i starten af november, kom til interviews et par uger senere og havde første arbejdsdag på Bistro 65 i Jægergårdsgade den 23. november.</t>
  </si>
  <si>
    <t>Livet i Danmark kørte på skinner. Indtil lørdag den 4. december.</t>
  </si>
  <si>
    <t>Tvillingerne Katie og Peter Burnes. Foto: Privatfoto</t>
  </si>
  <si>
    <t>Sidste gang de så hinanden</t>
  </si>
  <si>
    <t>Med hænderne i jakkens røde lommer og munden pakket væk bag et stort halstørklæde viser Katie mig en del af den rute, som hendes bror formentlig gik, den nat han forsvandt. Igennem Strøget, ned af trapperne på Sankt Clemens Bro, et lille stykke langs åen, tværs over letbaneskinnerne og så forbi Pakhus77 og Navitas på Aarhus Havn. Imens rekonstruerer hun deres sidste weekend sammen.</t>
  </si>
  <si>
    <t>Fredag den 3. december spiste de McDonalds sammen i lejligheden om natten. Han havde været ude at få et par øl, hun havde været på date og brokkede sig over, at hun ikke forstår, hvornår og hvordan man kan kysse danske piger.</t>
  </si>
  <si>
    <t>- Og min bror tog pis på mig. Han sagde, at det sikkert var mig, den var helt gal med, og at de nok hader mig alle sammen, siger hun og tilføjer.</t>
  </si>
  <si>
    <t>Næste morgen gav hun ham et kram. Peter skulle arbejde fra klokken 11 til 23.</t>
  </si>
  <si>
    <t>Hun cyklede i Marselisborg Dyrehave og brugte et par timer af sin lørdag eftermiddag der. Hun skrev til sin bror, at hun havde fundet en fed rute, som han skulle prøve.</t>
  </si>
  <si>
    <t>Om aftenen, mens han var på arbejde, læste hun i sin bog, ""Stolthed og fordom"" af Jane Austin, og så tv-serien ""Star Trek Next Generation"".</t>
  </si>
  <si>
    <t>Klokken 01:15 skrev hun og spurgte, hvor han var. Peter svarede. Han var ude at få nogle drinks med sine nye kollegaer. Det ville blive sent, varslede han. Katie faldt til ro.</t>
  </si>
  <si>
    <t>Hvor er Peter?</t>
  </si>
  <si>
    <t>Da hun vågnede op søndag den 5. december, skrev hun som det første til ham, om han var kommet hjem. Deres værelser ligger lige ved siden af hinanden, så normalt hører hun ham rode med døren om natten.</t>
  </si>
  <si>
    <t>Intet svar.</t>
  </si>
  <si>
    <t>De havde aftalt, at de skulle lave et videokald med deres forældre klokken 11, og juleshoppe bagefter. Peter havde også lovet, at han ville gøre rent i lejligheden.</t>
  </si>
  <si>
    <t>- Jeg sagde til mig selv, at han sov på en sofa hos en ven et sted. Samme forklaring brugte jeg overfor vores forældre.</t>
  </si>
  <si>
    <t>Men som timerne gik, voksede panikken. Og da Bistro 65 åbnede om aftenen, og ej heller ingen på restauranten vidste, hvor Peter var, blev politiet kontaktet.</t>
  </si>
  <si>
    <t>- Men stadigvæk klyngede jeg mig til håbet om, at han ville møde ind på job mandag, hvor han skulle arbejde klokken 11. Peter er typen der altid passer sit arbejde, om så han skal gå fra København til Aarhus, siger Katie.</t>
  </si>
  <si>
    <t>Men Peter mødte ikke op. Heller ikke dagen efter det. Og nu har han snart været væk i over en uge.</t>
  </si>
  <si>
    <t>Katie Burnes går en del af strækningen, som hendes tvillingebror Peter gik, den nat han forsvandt. Foto: Emil Jørgensen</t>
  </si>
  <si>
    <t>De usandsynlige scenarier</t>
  </si>
  <si>
    <t>I dag ved Katie og politiet, at han var på Pub’en i Jægergårdsgade med venner, og at han var stiv, da han forlod værtshuset. Det sidste spor er overvågningsvideoen fra Navitas klokken 03, søndag den 5. december.</t>
  </si>
  <si>
    <t>Politiet har stillet Katie alle tænkelige spørgsmål, og hun har selv grublet over de mest usandsynlige scenarier: Er han rejst til en anden by? Har han mødt nogen? Havde han fjender? Var han på stoffer?</t>
  </si>
  <si>
    <t>Ingen af delene giver mening i Katies hoved. Og vicepolitiinspektør Martin Frank Rasmussen understreger også, at de ikke mistænker, at der er tale om hverken en forbrydelse, et selvmord eller en flugt.</t>
  </si>
  <si>
    <t>Tre dykkere i en orange gummibåd er i gang med afsøge havnebassinet få hundrede meter fra Katie og Peter Burnes lejlighed på Aarhus Ø. Foto: Emil Jørgensen</t>
  </si>
  <si>
    <t>Den mest nærliggende forklaring på brorens forsvinden, er også den mindst spektakulære. Peter har slået en streg ned i vandet, har fået overbalance i blæsten og er faldet i.</t>
  </si>
  <si>
    <t>- Men det forstår jeg heller ikke. Som jeg også sagde til politiet: Min bror er klam. Han ville bare pisse på fortovet. Og ham og jeg tænker ens: Vi ved, at vandet er farligt, siger Katie.</t>
  </si>
  <si>
    <t>Peters ønske</t>
  </si>
  <si>
    <t>Katie og jeg nærmer os deres lejlighed på Aarhus Ø.</t>
  </si>
  <si>
    <t>På de sidse 800 meter - på Bernhardt Jensens Boulevard - er der vand på begge sider. Tre dykkere i en orange gummibåd er i gang med afsøge havnebassinet.</t>
  </si>
  <si>
    <t>I de små tre timer vi tilbringer sammen, taler og bevæger hun sig med en stoisk ro, og bruger solide portioner sarkasme til at udtrykke sine følelser.</t>
  </si>
  <si>
    <t>Men hun kan ikke holde tårerne tilbage, da jeg spørger hende, om hun gerne vil blive boende i Aarhus.</t>
  </si>
  <si>
    <t>- Jeg er ikke religiøs, starter hun.</t>
  </si>
  <si>
    <t>- Men jeg ved, at hvis Peter kigger på mig fra et eller andet stedâ€¦ Så ville han blive rigtig ked af det, hvis jeg rejste hjem på grund af ham. Jeg tog hertil, fordi jeg gerne ville bo i Danmark, og det vil jeg gerne fortsætte med. Han ville ikke ønske det anderledes.</t>
  </si>
  <si>
    <t>Jeg ved, at hvis Peter kigger på mig fra et eller andet stedâ€¦ Så ville han blive rigtig ked af det, hvis jeg rejste hjem på grund af ham. Jeg tog hertil, fordi jeg gerne ville bo i Danmark, og det vil jeg gerne fortsætte med. Han ville ikke ønske det anderledes.</t>
  </si>
  <si>
    <t>- KATIE BURNES, TVILLINGESØSTER TIL PETER, SOM ER SAVNET SIDEN LØRDAG DEN 4. DECEMBER."</t>
  </si>
  <si>
    <t>11.720177543784,56.3559936919216,"13/12-21, mand og mand, Østersøen","Dansk skib kæntret efter mulig kollision ved Bornholm</t>
  </si>
  <si>
    <t>En større redningsaktion er mandag i gang i Østersøen. Et dansk fragtskib har været involveret i en ulykke nordvest for Bornholm. Dykkere skal formentlig lede efter savnede. Opdateret.</t>
  </si>
  <si>
    <t>Skibet Karin Høj. | Foto: Johan Nilsson/TT/Ritzau Scanpix</t>
  </si>
  <si>
    <t>Del</t>
  </si>
  <si>
    <t>AF RITZAU</t>
  </si>
  <si>
    <t>Offentliggjort: 13.12.21 kl. 07:35</t>
  </si>
  <si>
    <t>Et dansk fragtskib er kæntret efter en mulig kollision nordvest for Rønne på Bornholm. Besætningens situation er ukendt, men redningsfolk leder intensivt efter to personer.</t>
  </si>
  <si>
    <t>Blandt andet har Forsvaret sendt en helikopter til stedet for at lede fra luften.</t>
  </si>
  <si>
    <t>Det er sket i svensk område, så vi hjælper faktisk svenskerne. Deres helikopter kan ikke flyve i det nuværende vejr, så vi har en helikopter fra os sendt afsted,"" siger vagthavende ved Forsvarets Operationscenter Jesper Berthelsen.</t>
  </si>
  <si>
    <t>Vi er fløjet over området mange gange, men vi har ikke fundet andet end vraggods i vandoverfladen,"" siger han kort før klokken 08.30.</t>
  </si>
  <si>
    <t>Det er et dansk og et engelsk fragtskib, der sandsynligvis er kollideret. Meldingen tidligere på morgenen var, at det danske skib er kæntret.</t>
  </si>
  <si>
    <t>Det vil sige, at det er væltet og ligger med bunden i vejret,"" forklarede Steffen Lunn, vagthavende officer ved Forsvarets Operationscenter tidligere mandag morgen.</t>
  </si>
  <si>
    <t>Det, vi kan se fra vores radarovervågning, er, at der sandsynligvis har været en kollision mellem to mindre fragtskibe nordvest for Bornholm.""</t>
  </si>
  <si>
    <t>Der er mulighed for, at de to savnede personer fortsat befinder sig i skibet. Derfor vil dykkere formentlig blive sat ind i arbejdet.</t>
  </si>
  <si>
    <t>Vi leder efter de to personer. Men om de ligger inde i skibet eller i vandet, ved vi ikke. Det skal vi have dykkere ud for at undersøge,"" siger Jesper Berthelsen.</t>
  </si>
  <si>
    <t>Også mindst ét redningsfartøj fra Bornholm deltager i eftersøgningsarbejdet.</t>
  </si>
  <si>
    <t>Til det svenske medie Expressen siger talsmand for den svenske kystvagt Victor Devinder:</t>
  </si>
  <si>
    <t>Vi er indkaldt for at deltage i redningsaktionen. Der er to mand overbord, og de er ikke fundet. Vi ved ikke på nuværende tidspunkt, hvor mange personer der befandt sig på skibet, der er ved at synke. Klokken kvart i fem fik vi en rapport om, at der er hørt skrig fra vandet.""</t>
  </si>
  <si>
    <t>Flere medier skriver, at de to skibe skulle være det danske ""Karin Høj"" og det engelske ""Scot Carrier"". Mediet Folketidende, der dækker Lolland, skriver, at ""Karin Høj"" var på vej fra Södertalje i Sverige til Nykøbing Falster.</t>
  </si>
  <si>
    <t>Scot Carrier"" er et noget større skib og er ifølge Forsvarets Operationscenter ""sejlende"".</t>
  </si>
  <si>
    <t>(Artiklen er opdateret 13. december 2021 kl. 8:54 med flere oplysninger. Underrubrik og brødtekst opdateret)"</t>
  </si>
  <si>
    <t>10.6664002899107,55.032356378778,"27/12-21, mand 57, Svendborg","Mand fundet druknet: Har været savnet i to måneder</t>
  </si>
  <si>
    <t>JEPPE KANSTRUP</t>
  </si>
  <si>
    <t>Der var tale om en tragisk sag, da Fyns Politi søndag rykkede ud til en drukkenulykke ved Svendborg.</t>
  </si>
  <si>
    <t>Det fortæller politikommissær Rasmus Tyllesen fra Fyns Politi til B.T.</t>
  </si>
  <si>
    <t>»En herre, som er ude at gå en tur på den sydlige del af Thurø, opdager, at der i vandkanten ligger et menneske med hovedet nedad i vandkanten,« siger politikommissæren.</t>
  </si>
  <si>
    <t>Politiet modtog anmeldelsen klokken 13.30 og sendte straks en ambulance og patrulje til stedet.</t>
  </si>
  <si>
    <t>»Manden bliver erklæret død på stedet af lægen, og det bliver samtidig konstateret, at personen har ligget noget tid i vandet,« forklarer Rasmus Tyllesen.</t>
  </si>
  <si>
    <t>Efterfølgende har politiet kunnet konstatere, at den afdøde er en 57-årig mand fra Svendborg, der har været savnet siden 27. december.</t>
  </si>
  <si>
    <t>»Der er ingen mistanke om, at der ligger en strafbar handling bag,« siger politikommissæren.</t>
  </si>
  <si>
    <t>Af Ritzau /112 Nikolaj Høier Bave Mustafa</t>
  </si>
  <si>
    <t>Fyns Politi (@FynsPoliti) August 17, 2021</t>
  </si>
  <si>
    <t>Jonathan Lykke Lilmoes jolli@jfmedier.dk</t>
  </si>
  <si>
    <t>Af Nikolaj Høier &amp; Bave Mustafa</t>
  </si>
  <si>
    <r>
      <t>I åbent vand</t>
    </r>
    <r>
      <rPr>
        <vertAlign val="superscript"/>
        <sz val="11"/>
        <color theme="1"/>
        <rFont val="Calibri"/>
        <family val="2"/>
        <scheme val="minor"/>
      </rPr>
      <t>(1)</t>
    </r>
  </si>
  <si>
    <r>
      <t>På kysten</t>
    </r>
    <r>
      <rPr>
        <vertAlign val="superscript"/>
        <sz val="11"/>
        <color theme="1"/>
        <rFont val="Calibri"/>
        <family val="2"/>
        <scheme val="minor"/>
      </rPr>
      <t>(2)</t>
    </r>
  </si>
  <si>
    <t>Samfundsøkonomiske tab (2016-PL)</t>
  </si>
  <si>
    <t>*10 badeulykker, 2 dykkerulykker</t>
  </si>
  <si>
    <t>*I fire af drukneulykkerne er udfaldet usikkert</t>
  </si>
  <si>
    <t>10-års gennemsnit</t>
  </si>
  <si>
    <t>Rådet for Større Bade- og Vandsikkerhed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</si>
</sst>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8"/>
      <color theme="1"/>
      <name val="Calibri"/>
      <family val="2"/>
      <scheme val="minor"/>
    </font>
    <font>
      <b/>
      <sz val="12"/>
      <color theme="1"/>
      <name val="Calibri"/>
      <family val="2"/>
      <scheme val="minor"/>
    </font>
    <font>
      <sz val="12"/>
      <color theme="1"/>
      <name val="Calibri"/>
      <family val="2"/>
      <scheme val="minor"/>
    </font>
    <font>
      <sz val="12"/>
      <color rgb="FF002060"/>
      <name val="Calibri"/>
      <family val="2"/>
      <scheme val="minor"/>
    </font>
    <font>
      <u/>
      <sz val="11"/>
      <color theme="1"/>
      <name val="Calibri"/>
      <family val="2"/>
      <scheme val="minor"/>
    </font>
    <font>
      <vertAlign val="superscript"/>
      <sz val="11"/>
      <color theme="1"/>
      <name val="Calibri"/>
      <family val="2"/>
      <scheme val="minor"/>
    </font>
    <font>
      <sz val="8"/>
      <color theme="1"/>
      <name val="Calibri"/>
      <family val="2"/>
      <scheme val="minor"/>
    </font>
    <font>
      <vertAlign val="superscript"/>
      <sz val="8"/>
      <color theme="1"/>
      <name val="Calibri"/>
      <family val="2"/>
      <scheme val="minor"/>
    </font>
    <font>
      <b/>
      <vertAlign val="superscript"/>
      <sz val="12"/>
      <color theme="1"/>
      <name val="Calibri"/>
      <family val="2"/>
      <scheme val="minor"/>
    </font>
    <font>
      <b/>
      <sz val="9"/>
      <color indexed="81"/>
      <name val="Tahoma"/>
      <family val="2"/>
    </font>
    <font>
      <sz val="9"/>
      <color theme="1"/>
      <name val="Calibri"/>
      <family val="2"/>
      <scheme val="minor"/>
    </font>
    <font>
      <sz val="9"/>
      <color indexed="81"/>
      <name val="Tahoma"/>
      <family val="2"/>
    </font>
    <font>
      <b/>
      <vertAlign val="superscript"/>
      <sz val="11"/>
      <color theme="1"/>
      <name val="Calibri"/>
      <family val="2"/>
      <scheme val="minor"/>
    </font>
    <font>
      <u/>
      <sz val="11"/>
      <color theme="10"/>
      <name val="Calibri"/>
      <family val="2"/>
      <scheme val="minor"/>
    </font>
    <font>
      <b/>
      <sz val="12"/>
      <name val="Calibri"/>
      <family val="2"/>
      <scheme val="minor"/>
    </font>
    <font>
      <i/>
      <sz val="9"/>
      <color theme="1"/>
      <name val="Calibri"/>
      <family val="2"/>
      <scheme val="minor"/>
    </font>
    <font>
      <b/>
      <vertAlign val="superscript"/>
      <sz val="14"/>
      <color theme="1"/>
      <name val="Calibri"/>
      <family val="2"/>
      <scheme val="minor"/>
    </font>
    <font>
      <u/>
      <sz val="8"/>
      <color theme="10"/>
      <name val="Calibri"/>
      <family val="2"/>
      <scheme val="minor"/>
    </font>
    <font>
      <u/>
      <vertAlign val="superscript"/>
      <sz val="8"/>
      <color theme="1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2" fillId="0" borderId="0" applyNumberFormat="0" applyFill="0" applyBorder="0" applyAlignment="0" applyProtection="0"/>
  </cellStyleXfs>
  <cellXfs count="78">
    <xf numFmtId="0" fontId="0" fillId="0" borderId="0" xfId="0"/>
    <xf numFmtId="16" fontId="0" fillId="0" borderId="0" xfId="0" applyNumberFormat="1"/>
    <xf numFmtId="0" fontId="0" fillId="35" borderId="16" xfId="0" applyFill="1" applyBorder="1" applyAlignment="1">
      <alignment horizontal="center"/>
    </xf>
    <xf numFmtId="0" fontId="0" fillId="35" borderId="16" xfId="0" applyFill="1" applyBorder="1" applyAlignment="1">
      <alignment horizontal="center" vertical="center"/>
    </xf>
    <xf numFmtId="0" fontId="0" fillId="35" borderId="16" xfId="0" applyFill="1" applyBorder="1"/>
    <xf numFmtId="0" fontId="0" fillId="34" borderId="0" xfId="0" applyFill="1"/>
    <xf numFmtId="0" fontId="0" fillId="34" borderId="16" xfId="0" applyFill="1" applyBorder="1"/>
    <xf numFmtId="0" fontId="0" fillId="34" borderId="16" xfId="0" applyFill="1" applyBorder="1" applyAlignment="1">
      <alignment horizontal="center"/>
    </xf>
    <xf numFmtId="164" fontId="0" fillId="34" borderId="16" xfId="0" applyNumberFormat="1" applyFill="1" applyBorder="1" applyAlignment="1">
      <alignment horizontal="center" vertical="center"/>
    </xf>
    <xf numFmtId="49" fontId="0" fillId="33" borderId="17" xfId="0" applyNumberFormat="1" applyFill="1" applyBorder="1" applyAlignment="1">
      <alignment horizontal="center" vertical="center" wrapText="1"/>
    </xf>
    <xf numFmtId="0" fontId="0" fillId="33" borderId="10" xfId="0" applyFill="1" applyBorder="1"/>
    <xf numFmtId="0" fontId="19" fillId="33" borderId="11" xfId="0" applyFont="1" applyFill="1" applyBorder="1"/>
    <xf numFmtId="0" fontId="16" fillId="33" borderId="11" xfId="0" applyFont="1" applyFill="1" applyBorder="1"/>
    <xf numFmtId="0" fontId="19" fillId="33" borderId="11" xfId="0" applyFont="1" applyFill="1" applyBorder="1" applyAlignment="1">
      <alignment horizontal="center"/>
    </xf>
    <xf numFmtId="0" fontId="0" fillId="33" borderId="12" xfId="0" applyFill="1" applyBorder="1"/>
    <xf numFmtId="0" fontId="20" fillId="33" borderId="17" xfId="0" applyFont="1" applyFill="1" applyBorder="1" applyAlignment="1">
      <alignment horizontal="center" vertical="center"/>
    </xf>
    <xf numFmtId="0" fontId="21" fillId="33" borderId="13" xfId="0" applyFont="1" applyFill="1" applyBorder="1"/>
    <xf numFmtId="0" fontId="21" fillId="33" borderId="14" xfId="0" applyFont="1" applyFill="1" applyBorder="1"/>
    <xf numFmtId="0" fontId="21" fillId="33" borderId="15" xfId="0" applyFont="1" applyFill="1" applyBorder="1"/>
    <xf numFmtId="0" fontId="21" fillId="34" borderId="0" xfId="0" applyFont="1" applyFill="1"/>
    <xf numFmtId="0" fontId="22" fillId="34" borderId="0" xfId="0" applyFont="1" applyFill="1"/>
    <xf numFmtId="0" fontId="21" fillId="0" borderId="0" xfId="0" applyFont="1"/>
    <xf numFmtId="0" fontId="0" fillId="34" borderId="0" xfId="0" applyFill="1" applyBorder="1"/>
    <xf numFmtId="0" fontId="21" fillId="34" borderId="0" xfId="0" applyFont="1" applyFill="1" applyBorder="1"/>
    <xf numFmtId="0" fontId="16" fillId="0" borderId="0" xfId="0" applyFont="1" applyAlignment="1">
      <alignment horizontal="center" vertical="center"/>
    </xf>
    <xf numFmtId="0" fontId="0" fillId="34" borderId="0" xfId="0" applyFill="1" applyAlignment="1">
      <alignment horizontal="left"/>
    </xf>
    <xf numFmtId="0" fontId="0" fillId="0" borderId="0" xfId="0" applyFill="1"/>
    <xf numFmtId="0" fontId="20" fillId="33" borderId="18" xfId="0" applyFont="1" applyFill="1" applyBorder="1" applyAlignment="1">
      <alignment horizontal="center" vertical="center"/>
    </xf>
    <xf numFmtId="49" fontId="0" fillId="35" borderId="19" xfId="0" applyNumberFormat="1" applyFill="1" applyBorder="1" applyAlignment="1">
      <alignment horizontal="center" vertical="center" wrapText="1"/>
    </xf>
    <xf numFmtId="0" fontId="21" fillId="0" borderId="16" xfId="0" applyFont="1" applyBorder="1"/>
    <xf numFmtId="49" fontId="0" fillId="34" borderId="10" xfId="0" applyNumberFormat="1" applyFill="1" applyBorder="1" applyAlignment="1">
      <alignment horizontal="center" vertical="center" wrapText="1"/>
    </xf>
    <xf numFmtId="49" fontId="0" fillId="33" borderId="18" xfId="0" applyNumberFormat="1" applyFill="1" applyBorder="1" applyAlignment="1">
      <alignment horizontal="center" vertical="center" wrapText="1"/>
    </xf>
    <xf numFmtId="49" fontId="0" fillId="35" borderId="16" xfId="0" applyNumberFormat="1" applyFill="1" applyBorder="1" applyAlignment="1">
      <alignment horizontal="center" vertical="center" wrapText="1"/>
    </xf>
    <xf numFmtId="49" fontId="0" fillId="34" borderId="0" xfId="0" applyNumberFormat="1" applyFill="1" applyBorder="1" applyAlignment="1">
      <alignment horizontal="center" vertical="center" wrapText="1"/>
    </xf>
    <xf numFmtId="49" fontId="0" fillId="0" borderId="0" xfId="0" applyNumberFormat="1" applyFill="1" applyBorder="1" applyAlignment="1">
      <alignment horizontal="center" vertical="center" wrapText="1"/>
    </xf>
    <xf numFmtId="0" fontId="21" fillId="0" borderId="0" xfId="0" applyFont="1" applyFill="1" applyBorder="1"/>
    <xf numFmtId="0" fontId="21" fillId="0" borderId="16" xfId="0" applyFont="1" applyFill="1" applyBorder="1"/>
    <xf numFmtId="1" fontId="21" fillId="0" borderId="16" xfId="0" applyNumberFormat="1" applyFont="1" applyFill="1" applyBorder="1"/>
    <xf numFmtId="0" fontId="0" fillId="34" borderId="20" xfId="0" applyFill="1" applyBorder="1"/>
    <xf numFmtId="9" fontId="0" fillId="34" borderId="0" xfId="0" applyNumberFormat="1" applyFill="1"/>
    <xf numFmtId="1" fontId="0" fillId="34" borderId="0" xfId="0" applyNumberFormat="1" applyFill="1"/>
    <xf numFmtId="0" fontId="20" fillId="34" borderId="0" xfId="0" applyFont="1" applyFill="1"/>
    <xf numFmtId="9" fontId="0" fillId="34" borderId="0" xfId="0" applyNumberFormat="1" applyFill="1" applyBorder="1"/>
    <xf numFmtId="49" fontId="0" fillId="35" borderId="16" xfId="0" applyNumberFormat="1" applyFont="1" applyFill="1" applyBorder="1" applyAlignment="1">
      <alignment horizontal="center" vertical="center" wrapText="1"/>
    </xf>
    <xf numFmtId="0" fontId="0" fillId="0" borderId="0" xfId="0" applyFont="1"/>
    <xf numFmtId="0" fontId="0" fillId="0" borderId="0" xfId="0" applyFont="1" applyFill="1"/>
    <xf numFmtId="0" fontId="25" fillId="34" borderId="0" xfId="0" applyFont="1" applyFill="1"/>
    <xf numFmtId="3" fontId="0" fillId="34" borderId="0" xfId="0" applyNumberFormat="1" applyFill="1"/>
    <xf numFmtId="0" fontId="0" fillId="34" borderId="0" xfId="0" applyFont="1" applyFill="1"/>
    <xf numFmtId="0" fontId="21" fillId="0" borderId="21" xfId="0" applyFont="1" applyFill="1" applyBorder="1"/>
    <xf numFmtId="49" fontId="0" fillId="0" borderId="16" xfId="0" applyNumberFormat="1" applyFill="1" applyBorder="1" applyAlignment="1">
      <alignment horizontal="center" vertical="center" wrapText="1"/>
    </xf>
    <xf numFmtId="0" fontId="29" fillId="34" borderId="0" xfId="0" applyFont="1" applyFill="1"/>
    <xf numFmtId="0" fontId="16" fillId="34" borderId="0" xfId="0" applyFont="1" applyFill="1"/>
    <xf numFmtId="49" fontId="0" fillId="33" borderId="22" xfId="0" applyNumberFormat="1" applyFill="1" applyBorder="1" applyAlignment="1">
      <alignment horizontal="center" vertical="center" wrapText="1"/>
    </xf>
    <xf numFmtId="49" fontId="0" fillId="33" borderId="23" xfId="0" applyNumberFormat="1" applyFill="1" applyBorder="1" applyAlignment="1">
      <alignment horizontal="center" vertical="center" wrapText="1"/>
    </xf>
    <xf numFmtId="0" fontId="0" fillId="33" borderId="24" xfId="0" applyFill="1" applyBorder="1"/>
    <xf numFmtId="0" fontId="19" fillId="33" borderId="25" xfId="0" applyFont="1" applyFill="1" applyBorder="1"/>
    <xf numFmtId="0" fontId="16" fillId="33" borderId="25" xfId="0" applyFont="1" applyFill="1" applyBorder="1"/>
    <xf numFmtId="0" fontId="19" fillId="33" borderId="25" xfId="0" applyFont="1" applyFill="1" applyBorder="1" applyAlignment="1">
      <alignment horizontal="center"/>
    </xf>
    <xf numFmtId="0" fontId="0" fillId="33" borderId="26" xfId="0" applyFill="1" applyBorder="1"/>
    <xf numFmtId="0" fontId="33" fillId="33" borderId="27" xfId="42" applyFont="1" applyFill="1" applyBorder="1" applyAlignment="1">
      <alignment horizontal="center" vertical="center"/>
    </xf>
    <xf numFmtId="0" fontId="21" fillId="33" borderId="28" xfId="0" applyFont="1" applyFill="1" applyBorder="1"/>
    <xf numFmtId="0" fontId="20" fillId="33" borderId="29" xfId="0" applyFont="1" applyFill="1" applyBorder="1" applyAlignment="1">
      <alignment horizontal="center" vertical="center"/>
    </xf>
    <xf numFmtId="0" fontId="20" fillId="33" borderId="30" xfId="0" applyFont="1" applyFill="1" applyBorder="1" applyAlignment="1">
      <alignment horizontal="center" vertical="center"/>
    </xf>
    <xf numFmtId="0" fontId="21" fillId="33" borderId="30" xfId="0" applyFont="1" applyFill="1" applyBorder="1"/>
    <xf numFmtId="0" fontId="21" fillId="33" borderId="31" xfId="0" applyFont="1" applyFill="1" applyBorder="1"/>
    <xf numFmtId="0" fontId="34" fillId="33" borderId="30" xfId="0" applyFont="1" applyFill="1" applyBorder="1"/>
    <xf numFmtId="0" fontId="20" fillId="34" borderId="0" xfId="0" applyFont="1" applyFill="1" applyBorder="1" applyAlignment="1">
      <alignment horizontal="center" vertical="center"/>
    </xf>
    <xf numFmtId="0" fontId="34" fillId="34" borderId="0" xfId="0" applyFont="1" applyFill="1" applyBorder="1"/>
    <xf numFmtId="1" fontId="16" fillId="34" borderId="0" xfId="0" applyNumberFormat="1" applyFont="1" applyFill="1"/>
    <xf numFmtId="2" fontId="0" fillId="34" borderId="0" xfId="0" applyNumberFormat="1" applyFill="1"/>
    <xf numFmtId="0" fontId="36" fillId="34" borderId="0" xfId="42" applyFont="1" applyFill="1"/>
    <xf numFmtId="0" fontId="25" fillId="0" borderId="0" xfId="0" applyFont="1"/>
    <xf numFmtId="3" fontId="25" fillId="34" borderId="0" xfId="0" applyNumberFormat="1" applyFont="1" applyFill="1"/>
    <xf numFmtId="0" fontId="0" fillId="0" borderId="0" xfId="0" applyFont="1" applyAlignment="1">
      <alignment horizontal="center" vertical="center"/>
    </xf>
    <xf numFmtId="0" fontId="32" fillId="0" borderId="0" xfId="42"/>
    <xf numFmtId="165" fontId="0" fillId="34" borderId="0" xfId="0" applyNumberFormat="1" applyFill="1"/>
    <xf numFmtId="0" fontId="16" fillId="0" borderId="0" xfId="0" applyFont="1"/>
  </cellXfs>
  <cellStyles count="43">
    <cellStyle name="20 % - Farve1" xfId="19" builtinId="30" customBuiltin="1"/>
    <cellStyle name="20 % - Farve2" xfId="23" builtinId="34" customBuiltin="1"/>
    <cellStyle name="20 % - Farve3" xfId="27" builtinId="38" customBuiltin="1"/>
    <cellStyle name="20 % - Farve4" xfId="31" builtinId="42" customBuiltin="1"/>
    <cellStyle name="20 % - Farve5" xfId="35" builtinId="46" customBuiltin="1"/>
    <cellStyle name="20 % - Farve6" xfId="39" builtinId="50" customBuiltin="1"/>
    <cellStyle name="40 % - Farve1" xfId="20" builtinId="31" customBuiltin="1"/>
    <cellStyle name="40 % - Farve2" xfId="24" builtinId="35" customBuiltin="1"/>
    <cellStyle name="40 % - Farve3" xfId="28" builtinId="39" customBuiltin="1"/>
    <cellStyle name="40 % - Farve4" xfId="32" builtinId="43" customBuiltin="1"/>
    <cellStyle name="40 % - Farve5" xfId="36" builtinId="47" customBuiltin="1"/>
    <cellStyle name="40 % - Farve6" xfId="40" builtinId="51" customBuiltin="1"/>
    <cellStyle name="60 % - Farve1" xfId="21" builtinId="32" customBuiltin="1"/>
    <cellStyle name="60 % - Farve2" xfId="25" builtinId="36" customBuiltin="1"/>
    <cellStyle name="60 % - Farve3" xfId="29" builtinId="40" customBuiltin="1"/>
    <cellStyle name="60 % - Farve4" xfId="33" builtinId="44" customBuiltin="1"/>
    <cellStyle name="60 % - Farve5" xfId="37" builtinId="48" customBuiltin="1"/>
    <cellStyle name="60 % - Farve6" xfId="41" builtinId="52" customBuiltin="1"/>
    <cellStyle name="Advarselstekst" xfId="14" builtinId="11" customBuiltin="1"/>
    <cellStyle name="Bemærk!" xfId="15" builtinId="10" customBuiltin="1"/>
    <cellStyle name="Beregning" xfId="11" builtinId="22" customBuiltin="1"/>
    <cellStyle name="Farve1" xfId="18" builtinId="29" customBuiltin="1"/>
    <cellStyle name="Farve2" xfId="22" builtinId="33" customBuiltin="1"/>
    <cellStyle name="Farve3" xfId="26" builtinId="37" customBuiltin="1"/>
    <cellStyle name="Farve4" xfId="30" builtinId="41" customBuiltin="1"/>
    <cellStyle name="Farve5" xfId="34" builtinId="45" customBuiltin="1"/>
    <cellStyle name="Farve6" xfId="38" builtinId="49" customBuiltin="1"/>
    <cellStyle name="Forklarende tekst" xfId="16" builtinId="53" customBuiltin="1"/>
    <cellStyle name="God" xfId="6" builtinId="26" customBuiltin="1"/>
    <cellStyle name="Input" xfId="9" builtinId="20" customBuiltin="1"/>
    <cellStyle name="Kontrollér celle" xfId="13" builtinId="23" customBuiltin="1"/>
    <cellStyle name="Link" xfId="42" builtinId="8"/>
    <cellStyle name="Neutral" xfId="8" builtinId="28" customBuiltin="1"/>
    <cellStyle name="Normal" xfId="0" builtinId="0"/>
    <cellStyle name="Output" xfId="10" builtinId="21" customBuiltin="1"/>
    <cellStyle name="Overskrift 1" xfId="2" builtinId="16" customBuiltin="1"/>
    <cellStyle name="Overskrift 2" xfId="3" builtinId="17" customBuiltin="1"/>
    <cellStyle name="Overskrift 3" xfId="4" builtinId="18" customBuiltin="1"/>
    <cellStyle name="Overskrift 4" xfId="5" builtinId="19" customBuiltin="1"/>
    <cellStyle name="Sammenkædet celle" xfId="12" builtinId="24" customBuiltin="1"/>
    <cellStyle name="Titel" xfId="1" builtinId="15" customBuiltin="1"/>
    <cellStyle name="Total" xfId="17" builtinId="25" customBuiltin="1"/>
    <cellStyle name="Ugyldig" xfId="7" builtinId="27"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da-DK"/>
        </a:p>
      </c:txPr>
    </c:title>
    <c:autoTitleDeleted val="0"/>
    <c:plotArea>
      <c:layout/>
      <c:lineChart>
        <c:grouping val="standard"/>
        <c:varyColors val="0"/>
        <c:ser>
          <c:idx val="0"/>
          <c:order val="0"/>
          <c:tx>
            <c:strRef>
              <c:f>'Analyse 2021'!$B$7</c:f>
              <c:strCache>
                <c:ptCount val="1"/>
                <c:pt idx="0">
                  <c:v>Månedsfordeling</c:v>
                </c:pt>
              </c:strCache>
            </c:strRef>
          </c:tx>
          <c:spPr>
            <a:ln w="22225" cap="rnd" cmpd="sng" algn="ctr">
              <a:solidFill>
                <a:schemeClr val="accent1"/>
              </a:solidFill>
              <a:round/>
            </a:ln>
            <a:effectLst/>
          </c:spPr>
          <c:marker>
            <c:symbol val="none"/>
          </c:marker>
          <c:trendline>
            <c:spPr>
              <a:ln w="9525" cap="rnd">
                <a:solidFill>
                  <a:schemeClr val="accent1"/>
                </a:solidFill>
              </a:ln>
              <a:effectLst/>
            </c:spPr>
            <c:trendlineType val="linear"/>
            <c:dispRSqr val="0"/>
            <c:dispEq val="0"/>
          </c:trendline>
          <c:trendline>
            <c:spPr>
              <a:ln w="9525" cap="rnd">
                <a:solidFill>
                  <a:schemeClr val="accent1"/>
                </a:solidFill>
              </a:ln>
              <a:effectLst/>
            </c:spPr>
            <c:trendlineType val="linear"/>
            <c:dispRSqr val="0"/>
            <c:dispEq val="0"/>
          </c:trendline>
          <c:cat>
            <c:strRef>
              <c:f>'Analyse 2021'!$B$8:$B$19</c:f>
              <c:strCache>
                <c:ptCount val="12"/>
                <c:pt idx="0">
                  <c:v>Januar</c:v>
                </c:pt>
                <c:pt idx="1">
                  <c:v>Februar</c:v>
                </c:pt>
                <c:pt idx="2">
                  <c:v>Marts</c:v>
                </c:pt>
                <c:pt idx="3">
                  <c:v>April</c:v>
                </c:pt>
                <c:pt idx="4">
                  <c:v>Maj</c:v>
                </c:pt>
                <c:pt idx="5">
                  <c:v>Juni</c:v>
                </c:pt>
                <c:pt idx="6">
                  <c:v>Juli</c:v>
                </c:pt>
                <c:pt idx="7">
                  <c:v>August</c:v>
                </c:pt>
                <c:pt idx="8">
                  <c:v>September</c:v>
                </c:pt>
                <c:pt idx="9">
                  <c:v>Oktober</c:v>
                </c:pt>
                <c:pt idx="10">
                  <c:v>November</c:v>
                </c:pt>
                <c:pt idx="11">
                  <c:v>December</c:v>
                </c:pt>
              </c:strCache>
            </c:strRef>
          </c:cat>
          <c:val>
            <c:numRef>
              <c:f>'Analyse 2021'!$C$8:$C$19</c:f>
              <c:numCache>
                <c:formatCode>General</c:formatCode>
                <c:ptCount val="12"/>
                <c:pt idx="0">
                  <c:v>4</c:v>
                </c:pt>
                <c:pt idx="1">
                  <c:v>3</c:v>
                </c:pt>
                <c:pt idx="2">
                  <c:v>5</c:v>
                </c:pt>
                <c:pt idx="3">
                  <c:v>6</c:v>
                </c:pt>
                <c:pt idx="4">
                  <c:v>4</c:v>
                </c:pt>
                <c:pt idx="5">
                  <c:v>9</c:v>
                </c:pt>
                <c:pt idx="6">
                  <c:v>5</c:v>
                </c:pt>
                <c:pt idx="7">
                  <c:v>8</c:v>
                </c:pt>
                <c:pt idx="8">
                  <c:v>2</c:v>
                </c:pt>
                <c:pt idx="9">
                  <c:v>11</c:v>
                </c:pt>
                <c:pt idx="10">
                  <c:v>8</c:v>
                </c:pt>
                <c:pt idx="11">
                  <c:v>5</c:v>
                </c:pt>
              </c:numCache>
            </c:numRef>
          </c:val>
          <c:smooth val="0"/>
          <c:extLst>
            <c:ext xmlns:c16="http://schemas.microsoft.com/office/drawing/2014/chart" uri="{C3380CC4-5D6E-409C-BE32-E72D297353CC}">
              <c16:uniqueId val="{00000002-90CB-40EF-AC73-3B63E45D9CC5}"/>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629017424"/>
        <c:axId val="664750176"/>
      </c:lineChart>
      <c:catAx>
        <c:axId val="629017424"/>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da-DK"/>
          </a:p>
        </c:txPr>
        <c:crossAx val="664750176"/>
        <c:crosses val="autoZero"/>
        <c:auto val="1"/>
        <c:lblAlgn val="ctr"/>
        <c:lblOffset val="100"/>
        <c:noMultiLvlLbl val="0"/>
      </c:catAx>
      <c:valAx>
        <c:axId val="66475017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da-DK"/>
          </a:p>
        </c:txPr>
        <c:crossAx val="62901742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I forhold til andre dødsulykkestyper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'Analyse 2021'!$C$210</c:f>
              <c:strCache>
                <c:ptCount val="1"/>
              </c:strCache>
            </c:strRef>
          </c:tx>
          <c:spPr>
            <a:solidFill>
              <a:schemeClr val="accent1"/>
            </a:solidFill>
            <a:ln>
              <a:noFill/>
            </a:ln>
            <a:effectLst/>
          </c:spPr>
          <c:invertIfNegative val="0"/>
          <c:cat>
            <c:strRef>
              <c:f>'Analyse 2021'!$B$211:$B$214</c:f>
              <c:strCache>
                <c:ptCount val="4"/>
                <c:pt idx="0">
                  <c:v>Fald</c:v>
                </c:pt>
                <c:pt idx="1">
                  <c:v>Forgiftninger</c:v>
                </c:pt>
                <c:pt idx="2">
                  <c:v>Traffikulykker</c:v>
                </c:pt>
                <c:pt idx="3">
                  <c:v>Drukning</c:v>
                </c:pt>
              </c:strCache>
            </c:strRef>
          </c:cat>
          <c:val>
            <c:numRef>
              <c:f>'Analyse 2021'!$C$211:$C$214</c:f>
              <c:numCache>
                <c:formatCode>General</c:formatCode>
                <c:ptCount val="4"/>
                <c:pt idx="0">
                  <c:v>563</c:v>
                </c:pt>
                <c:pt idx="1">
                  <c:v>233</c:v>
                </c:pt>
                <c:pt idx="2">
                  <c:v>194</c:v>
                </c:pt>
                <c:pt idx="3">
                  <c:v>89</c:v>
                </c:pt>
              </c:numCache>
            </c:numRef>
          </c:val>
          <c:extLst>
            <c:ext xmlns:c16="http://schemas.microsoft.com/office/drawing/2014/chart" uri="{C3380CC4-5D6E-409C-BE32-E72D297353CC}">
              <c16:uniqueId val="{00000000-1646-42C1-B976-8A2FE5DB4BDF}"/>
            </c:ext>
          </c:extLst>
        </c:ser>
        <c:dLbls>
          <c:showLegendKey val="0"/>
          <c:showVal val="0"/>
          <c:showCatName val="0"/>
          <c:showSerName val="0"/>
          <c:showPercent val="0"/>
          <c:showBubbleSize val="0"/>
        </c:dLbls>
        <c:gapWidth val="219"/>
        <c:overlap val="-27"/>
        <c:axId val="739194080"/>
        <c:axId val="739199656"/>
      </c:barChart>
      <c:catAx>
        <c:axId val="739194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39199656"/>
        <c:crosses val="autoZero"/>
        <c:auto val="1"/>
        <c:lblAlgn val="ctr"/>
        <c:lblOffset val="100"/>
        <c:noMultiLvlLbl val="0"/>
      </c:catAx>
      <c:valAx>
        <c:axId val="739199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39194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 dagslys eller mørke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'Analyse 2021'!$C$150</c:f>
              <c:strCache>
                <c:ptCount val="1"/>
              </c:strCache>
            </c:strRef>
          </c:tx>
          <c:spPr>
            <a:solidFill>
              <a:schemeClr val="accent1"/>
            </a:solidFill>
            <a:ln>
              <a:noFill/>
            </a:ln>
            <a:effectLst/>
          </c:spPr>
          <c:invertIfNegative val="0"/>
          <c:cat>
            <c:strRef>
              <c:f>'Analyse 2021'!$B$151:$B$153</c:f>
              <c:strCache>
                <c:ptCount val="3"/>
                <c:pt idx="0">
                  <c:v>I dagslys</c:v>
                </c:pt>
                <c:pt idx="1">
                  <c:v>I mørke</c:v>
                </c:pt>
                <c:pt idx="2">
                  <c:v>Ukendt</c:v>
                </c:pt>
              </c:strCache>
            </c:strRef>
          </c:cat>
          <c:val>
            <c:numRef>
              <c:f>'Analyse 2021'!$C$151:$C$153</c:f>
              <c:numCache>
                <c:formatCode>General</c:formatCode>
                <c:ptCount val="3"/>
                <c:pt idx="0">
                  <c:v>24</c:v>
                </c:pt>
                <c:pt idx="1">
                  <c:v>13</c:v>
                </c:pt>
                <c:pt idx="2">
                  <c:v>33</c:v>
                </c:pt>
              </c:numCache>
            </c:numRef>
          </c:val>
          <c:extLst>
            <c:ext xmlns:c16="http://schemas.microsoft.com/office/drawing/2014/chart" uri="{C3380CC4-5D6E-409C-BE32-E72D297353CC}">
              <c16:uniqueId val="{00000000-C29B-4464-A281-8132496E6315}"/>
            </c:ext>
          </c:extLst>
        </c:ser>
        <c:dLbls>
          <c:showLegendKey val="0"/>
          <c:showVal val="0"/>
          <c:showCatName val="0"/>
          <c:showSerName val="0"/>
          <c:showPercent val="0"/>
          <c:showBubbleSize val="0"/>
        </c:dLbls>
        <c:gapWidth val="219"/>
        <c:overlap val="-27"/>
        <c:axId val="871773992"/>
        <c:axId val="871777272"/>
      </c:barChart>
      <c:catAx>
        <c:axId val="871773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871777272"/>
        <c:crosses val="autoZero"/>
        <c:auto val="1"/>
        <c:lblAlgn val="ctr"/>
        <c:lblOffset val="100"/>
        <c:noMultiLvlLbl val="0"/>
      </c:catAx>
      <c:valAx>
        <c:axId val="871777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871773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Påvirket eller upåvirket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spPr>
            <a:solidFill>
              <a:schemeClr val="accent1"/>
            </a:solidFill>
            <a:ln>
              <a:noFill/>
            </a:ln>
            <a:effectLst/>
          </c:spPr>
          <c:invertIfNegative val="0"/>
          <c:cat>
            <c:strRef>
              <c:f>'Analyse 2021'!$B$171:$B$173</c:f>
              <c:strCache>
                <c:ptCount val="3"/>
                <c:pt idx="0">
                  <c:v>Påvirket</c:v>
                </c:pt>
                <c:pt idx="1">
                  <c:v>Upåvirket</c:v>
                </c:pt>
                <c:pt idx="2">
                  <c:v>Ukendt</c:v>
                </c:pt>
              </c:strCache>
            </c:strRef>
          </c:cat>
          <c:val>
            <c:numRef>
              <c:f>'Analyse 2021'!$C$171:$C$173</c:f>
              <c:numCache>
                <c:formatCode>General</c:formatCode>
                <c:ptCount val="3"/>
                <c:pt idx="0">
                  <c:v>3</c:v>
                </c:pt>
                <c:pt idx="1">
                  <c:v>1</c:v>
                </c:pt>
                <c:pt idx="2">
                  <c:v>66</c:v>
                </c:pt>
              </c:numCache>
            </c:numRef>
          </c:val>
          <c:extLst>
            <c:ext xmlns:c16="http://schemas.microsoft.com/office/drawing/2014/chart" uri="{C3380CC4-5D6E-409C-BE32-E72D297353CC}">
              <c16:uniqueId val="{00000000-3C04-4E27-BDD7-307AAAB65FEE}"/>
            </c:ext>
          </c:extLst>
        </c:ser>
        <c:dLbls>
          <c:showLegendKey val="0"/>
          <c:showVal val="0"/>
          <c:showCatName val="0"/>
          <c:showSerName val="0"/>
          <c:showPercent val="0"/>
          <c:showBubbleSize val="0"/>
        </c:dLbls>
        <c:gapWidth val="219"/>
        <c:overlap val="-27"/>
        <c:axId val="861560408"/>
        <c:axId val="861557456"/>
      </c:barChart>
      <c:catAx>
        <c:axId val="861560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861557456"/>
        <c:crosses val="autoZero"/>
        <c:auto val="1"/>
        <c:lblAlgn val="ctr"/>
        <c:lblOffset val="100"/>
        <c:noMultiLvlLbl val="0"/>
      </c:catAx>
      <c:valAx>
        <c:axId val="861557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861560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da-DK" sz="2400"/>
              <a:t>Total</a:t>
            </a:r>
            <a:r>
              <a:rPr lang="da-DK" sz="2400" baseline="0"/>
              <a:t> druknedøde 2012-2020</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da-DK"/>
        </a:p>
      </c:txPr>
    </c:title>
    <c:autoTitleDeleted val="0"/>
    <c:plotArea>
      <c:layout/>
      <c:barChart>
        <c:barDir val="col"/>
        <c:grouping val="clustered"/>
        <c:varyColors val="0"/>
        <c:ser>
          <c:idx val="0"/>
          <c:order val="0"/>
          <c:tx>
            <c:strRef>
              <c:f>'Udviklingen 2012-2021'!$B$2</c:f>
              <c:strCache>
                <c:ptCount val="1"/>
                <c:pt idx="0">
                  <c:v>RfSB</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lt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'Udviklingen 2012-2021'!$A$3:$A$12</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'Udviklingen 2012-2021'!$B$3:$B$12</c:f>
              <c:numCache>
                <c:formatCode>General</c:formatCode>
                <c:ptCount val="10"/>
                <c:pt idx="0">
                  <c:v>56</c:v>
                </c:pt>
                <c:pt idx="1">
                  <c:v>66</c:v>
                </c:pt>
                <c:pt idx="2">
                  <c:v>78</c:v>
                </c:pt>
                <c:pt idx="3">
                  <c:v>64</c:v>
                </c:pt>
                <c:pt idx="4">
                  <c:v>58</c:v>
                </c:pt>
                <c:pt idx="5">
                  <c:v>61</c:v>
                </c:pt>
                <c:pt idx="6">
                  <c:v>77</c:v>
                </c:pt>
                <c:pt idx="7">
                  <c:v>75</c:v>
                </c:pt>
                <c:pt idx="8">
                  <c:v>72</c:v>
                </c:pt>
                <c:pt idx="9">
                  <c:v>70</c:v>
                </c:pt>
              </c:numCache>
            </c:numRef>
          </c:val>
          <c:extLst>
            <c:ext xmlns:c16="http://schemas.microsoft.com/office/drawing/2014/chart" uri="{C3380CC4-5D6E-409C-BE32-E72D297353CC}">
              <c16:uniqueId val="{00000000-1527-4261-8B42-C4597100FAF4}"/>
            </c:ext>
          </c:extLst>
        </c:ser>
        <c:ser>
          <c:idx val="1"/>
          <c:order val="1"/>
          <c:tx>
            <c:strRef>
              <c:f>'Udviklingen 2012-2021'!$C$2</c:f>
              <c:strCache>
                <c:ptCount val="1"/>
                <c:pt idx="0">
                  <c:v>SIF</c:v>
                </c:pt>
              </c:strCache>
            </c:strRef>
          </c:tx>
          <c:spPr>
            <a:solidFill>
              <a:schemeClr val="accent2">
                <a:alpha val="85000"/>
              </a:schemeClr>
            </a:solidFill>
            <a:ln w="9525" cap="flat" cmpd="sng" algn="ctr">
              <a:solidFill>
                <a:schemeClr val="lt1">
                  <a:alpha val="50000"/>
                </a:schemeClr>
              </a:solidFill>
              <a:round/>
            </a:ln>
            <a:effectLst/>
          </c:spPr>
          <c:invertIfNegative val="0"/>
          <c:dPt>
            <c:idx val="4"/>
            <c:invertIfNegative val="0"/>
            <c:bubble3D val="0"/>
            <c:spPr>
              <a:solidFill>
                <a:schemeClr val="accent2"/>
              </a:solidFill>
              <a:ln w="9525" cap="flat" cmpd="sng" algn="ctr">
                <a:solidFill>
                  <a:schemeClr val="lt1">
                    <a:alpha val="50000"/>
                  </a:schemeClr>
                </a:solidFill>
                <a:round/>
              </a:ln>
              <a:effectLst/>
            </c:spPr>
            <c:extLst>
              <c:ext xmlns:c16="http://schemas.microsoft.com/office/drawing/2014/chart" uri="{C3380CC4-5D6E-409C-BE32-E72D297353CC}">
                <c16:uniqueId val="{00000018-1527-4261-8B42-C4597100FAF4}"/>
              </c:ext>
            </c:extLst>
          </c:dPt>
          <c:dPt>
            <c:idx val="5"/>
            <c:invertIfNegative val="0"/>
            <c:bubble3D val="0"/>
            <c:spPr>
              <a:solidFill>
                <a:schemeClr val="accent2"/>
              </a:solidFill>
              <a:ln w="9525" cap="flat" cmpd="sng" algn="ctr">
                <a:solidFill>
                  <a:schemeClr val="lt1">
                    <a:alpha val="50000"/>
                  </a:schemeClr>
                </a:solidFill>
                <a:round/>
              </a:ln>
              <a:effectLst/>
            </c:spPr>
            <c:extLst>
              <c:ext xmlns:c16="http://schemas.microsoft.com/office/drawing/2014/chart" uri="{C3380CC4-5D6E-409C-BE32-E72D297353CC}">
                <c16:uniqueId val="{0000001F-1527-4261-8B42-C4597100FAF4}"/>
              </c:ext>
            </c:extLst>
          </c:dPt>
          <c:dPt>
            <c:idx val="6"/>
            <c:invertIfNegative val="0"/>
            <c:bubble3D val="0"/>
            <c:spPr>
              <a:solidFill>
                <a:schemeClr val="accent2"/>
              </a:solidFill>
              <a:ln w="9525" cap="flat" cmpd="sng" algn="ctr">
                <a:solidFill>
                  <a:schemeClr val="lt1">
                    <a:alpha val="50000"/>
                  </a:schemeClr>
                </a:solidFill>
                <a:round/>
              </a:ln>
              <a:effectLst/>
            </c:spPr>
            <c:extLst>
              <c:ext xmlns:c16="http://schemas.microsoft.com/office/drawing/2014/chart" uri="{C3380CC4-5D6E-409C-BE32-E72D297353CC}">
                <c16:uniqueId val="{00000004-5DAC-43F6-9C99-71E4EB97A1DD}"/>
              </c:ext>
            </c:extLst>
          </c:dPt>
          <c:dPt>
            <c:idx val="7"/>
            <c:invertIfNegative val="0"/>
            <c:bubble3D val="0"/>
            <c:spPr>
              <a:solidFill>
                <a:schemeClr val="accent2">
                  <a:lumMod val="20000"/>
                  <a:lumOff val="8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6-4317-4783-96C7-31A4C61C7CED}"/>
              </c:ext>
            </c:extLst>
          </c:dPt>
          <c:dPt>
            <c:idx val="8"/>
            <c:invertIfNegative val="0"/>
            <c:bubble3D val="0"/>
            <c:spPr>
              <a:solidFill>
                <a:schemeClr val="accent2">
                  <a:lumMod val="20000"/>
                  <a:lumOff val="80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B448-4D37-8223-8A855AE5C26F}"/>
              </c:ext>
            </c:extLst>
          </c:dPt>
          <c:dPt>
            <c:idx val="9"/>
            <c:invertIfNegative val="0"/>
            <c:bubble3D val="0"/>
            <c:spPr>
              <a:solidFill>
                <a:schemeClr val="accent2">
                  <a:lumMod val="20000"/>
                  <a:lumOff val="80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C-6E10-45EB-987E-075A5464FEC1}"/>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lt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trendline>
            <c:spPr>
              <a:ln w="28575" cap="rnd">
                <a:solidFill>
                  <a:schemeClr val="accent2"/>
                </a:solidFill>
                <a:prstDash val="dashDot"/>
              </a:ln>
              <a:effectLst/>
            </c:spPr>
            <c:trendlineType val="linear"/>
            <c:dispRSqr val="0"/>
            <c:dispEq val="0"/>
          </c:trendline>
          <c:cat>
            <c:numRef>
              <c:f>'Udviklingen 2012-2021'!$A$3:$A$12</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'Udviklingen 2012-2021'!$C$3:$C$12</c:f>
              <c:numCache>
                <c:formatCode>General</c:formatCode>
                <c:ptCount val="10"/>
                <c:pt idx="0">
                  <c:v>104</c:v>
                </c:pt>
                <c:pt idx="1">
                  <c:v>89</c:v>
                </c:pt>
                <c:pt idx="2">
                  <c:v>101</c:v>
                </c:pt>
                <c:pt idx="3">
                  <c:v>82</c:v>
                </c:pt>
                <c:pt idx="4">
                  <c:v>75</c:v>
                </c:pt>
                <c:pt idx="5">
                  <c:v>83</c:v>
                </c:pt>
                <c:pt idx="6">
                  <c:v>101</c:v>
                </c:pt>
                <c:pt idx="7">
                  <c:v>97</c:v>
                </c:pt>
                <c:pt idx="8">
                  <c:v>93</c:v>
                </c:pt>
                <c:pt idx="9">
                  <c:v>90</c:v>
                </c:pt>
              </c:numCache>
            </c:numRef>
          </c:val>
          <c:extLst>
            <c:ext xmlns:c16="http://schemas.microsoft.com/office/drawing/2014/chart" uri="{C3380CC4-5D6E-409C-BE32-E72D297353CC}">
              <c16:uniqueId val="{00000001-1527-4261-8B42-C4597100FAF4}"/>
            </c:ext>
          </c:extLst>
        </c:ser>
        <c:dLbls>
          <c:showLegendKey val="0"/>
          <c:showVal val="0"/>
          <c:showCatName val="0"/>
          <c:showSerName val="0"/>
          <c:showPercent val="0"/>
          <c:showBubbleSize val="0"/>
        </c:dLbls>
        <c:gapWidth val="65"/>
        <c:axId val="369826664"/>
        <c:axId val="369826992"/>
      </c:barChart>
      <c:scatterChart>
        <c:scatterStyle val="lineMarker"/>
        <c:varyColors val="0"/>
        <c:ser>
          <c:idx val="2"/>
          <c:order val="2"/>
          <c:tx>
            <c:strRef>
              <c:f>'Udviklingen 2012-2021'!$D$2</c:f>
              <c:strCache>
                <c:ptCount val="1"/>
                <c:pt idx="0">
                  <c:v>Δ %</c:v>
                </c:pt>
              </c:strCache>
            </c:strRef>
          </c:tx>
          <c:spPr>
            <a:ln w="25400" cap="rnd">
              <a:noFill/>
              <a:round/>
            </a:ln>
            <a:effectLst/>
          </c:spPr>
          <c:marker>
            <c:symbol val="circle"/>
            <c:size val="6"/>
            <c:spPr>
              <a:solidFill>
                <a:schemeClr val="accent3">
                  <a:alpha val="85000"/>
                </a:schemeClr>
              </a:solidFill>
              <a:ln>
                <a:noFill/>
              </a:ln>
              <a:effectLst/>
            </c:spPr>
          </c:marker>
          <c:dLbls>
            <c:dLbl>
              <c:idx val="3"/>
              <c:layout>
                <c:manualLayout>
                  <c:x val="-4.4463058952708773E-2"/>
                  <c:y val="-4.1176470588235294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38AF-4F55-A85C-274A24BA0606}"/>
                </c:ext>
              </c:extLst>
            </c:dLbl>
            <c:dLbl>
              <c:idx val="5"/>
              <c:layout>
                <c:manualLayout>
                  <c:x val="-2.341694525066516E-2"/>
                  <c:y val="4.7058823529411764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38AF-4F55-A85C-274A24BA0606}"/>
                </c:ext>
              </c:extLst>
            </c:dLbl>
            <c:dLbl>
              <c:idx val="8"/>
              <c:layout>
                <c:manualLayout>
                  <c:x val="1.1247242023288953E-2"/>
                  <c:y val="-1.5686274509803994E-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B448-4D37-8223-8A855AE5C26F}"/>
                </c:ext>
              </c:extLst>
            </c:dLbl>
            <c:dLbl>
              <c:idx val="9"/>
              <c:layout>
                <c:manualLayout>
                  <c:x val="1.0518182808941645E-4"/>
                  <c:y val="9.8039215686274508E-3"/>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6E10-45EB-987E-075A5464FEC1}"/>
                </c:ext>
              </c:extLst>
            </c:dLbl>
            <c:spPr>
              <a:solidFill>
                <a:schemeClr val="tx1"/>
              </a:solidFill>
              <a:ln>
                <a:noFill/>
              </a:ln>
              <a:effectLst>
                <a:glow rad="63500">
                  <a:schemeClr val="accent3">
                    <a:satMod val="175000"/>
                    <a:alpha val="40000"/>
                  </a:schemeClr>
                </a:glow>
                <a:softEdge rad="12700"/>
              </a:effectLst>
            </c:spPr>
            <c:txPr>
              <a:bodyPr rot="0" spcFirstLastPara="1" vertOverflow="overflow" horzOverflow="overflow" vert="horz" wrap="square" lIns="38100" tIns="19050" rIns="38100" bIns="19050" anchor="ctr" anchorCtr="0">
                <a:spAutoFit/>
              </a:bodyPr>
              <a:lstStyle/>
              <a:p>
                <a:pPr>
                  <a:defRPr sz="900" b="1" i="0" u="none" strike="noStrike" kern="1200" baseline="0">
                    <a:solidFill>
                      <a:schemeClr val="lt1"/>
                    </a:solidFill>
                    <a:latin typeface="+mn-lt"/>
                    <a:ea typeface="+mn-ea"/>
                    <a:cs typeface="+mn-cs"/>
                  </a:defRPr>
                </a:pPr>
                <a:endParaRPr lang="da-DK"/>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xVal>
            <c:numRef>
              <c:f>'Udviklingen 2012-2021'!$A$3:$A$12</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xVal>
          <c:yVal>
            <c:numRef>
              <c:f>'Udviklingen 2012-2021'!$D$3:$D$12</c:f>
              <c:numCache>
                <c:formatCode>0.0</c:formatCode>
                <c:ptCount val="10"/>
                <c:pt idx="0">
                  <c:v>53.846153846153847</c:v>
                </c:pt>
                <c:pt idx="1">
                  <c:v>74.157303370786522</c:v>
                </c:pt>
                <c:pt idx="2">
                  <c:v>77.227722772277232</c:v>
                </c:pt>
                <c:pt idx="3">
                  <c:v>78.048780487804876</c:v>
                </c:pt>
                <c:pt idx="4">
                  <c:v>77.333333333333329</c:v>
                </c:pt>
                <c:pt idx="5">
                  <c:v>73.493975903614455</c:v>
                </c:pt>
                <c:pt idx="6">
                  <c:v>76.237623762376245</c:v>
                </c:pt>
                <c:pt idx="7">
                  <c:v>77.319587628865989</c:v>
                </c:pt>
                <c:pt idx="8">
                  <c:v>77.41935483870968</c:v>
                </c:pt>
                <c:pt idx="9">
                  <c:v>77.777777777777786</c:v>
                </c:pt>
              </c:numCache>
            </c:numRef>
          </c:yVal>
          <c:smooth val="0"/>
          <c:extLst>
            <c:ext xmlns:c16="http://schemas.microsoft.com/office/drawing/2014/chart" uri="{C3380CC4-5D6E-409C-BE32-E72D297353CC}">
              <c16:uniqueId val="{00000002-1527-4261-8B42-C4597100FAF4}"/>
            </c:ext>
          </c:extLst>
        </c:ser>
        <c:dLbls>
          <c:showLegendKey val="0"/>
          <c:showVal val="0"/>
          <c:showCatName val="0"/>
          <c:showSerName val="0"/>
          <c:showPercent val="0"/>
          <c:showBubbleSize val="0"/>
        </c:dLbls>
        <c:axId val="602039280"/>
        <c:axId val="602040592"/>
      </c:scatterChart>
      <c:catAx>
        <c:axId val="3698266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0" i="0" u="none" strike="noStrike" kern="1200" cap="all" baseline="0">
                <a:solidFill>
                  <a:schemeClr val="dk1">
                    <a:lumMod val="75000"/>
                    <a:lumOff val="25000"/>
                  </a:schemeClr>
                </a:solidFill>
                <a:latin typeface="+mn-lt"/>
                <a:ea typeface="+mn-ea"/>
                <a:cs typeface="+mn-cs"/>
              </a:defRPr>
            </a:pPr>
            <a:endParaRPr lang="da-DK"/>
          </a:p>
        </c:txPr>
        <c:crossAx val="369826992"/>
        <c:crosses val="autoZero"/>
        <c:auto val="1"/>
        <c:lblAlgn val="ctr"/>
        <c:lblOffset val="100"/>
        <c:noMultiLvlLbl val="0"/>
      </c:catAx>
      <c:valAx>
        <c:axId val="36982699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369826664"/>
        <c:crosses val="autoZero"/>
        <c:crossBetween val="between"/>
      </c:valAx>
      <c:valAx>
        <c:axId val="60204059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da-DK"/>
          </a:p>
        </c:txPr>
        <c:crossAx val="602039280"/>
        <c:crosses val="max"/>
        <c:crossBetween val="midCat"/>
      </c:valAx>
      <c:valAx>
        <c:axId val="602039280"/>
        <c:scaling>
          <c:orientation val="minMax"/>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da-DK"/>
          </a:p>
        </c:txPr>
        <c:crossAx val="602040592"/>
        <c:crosses val="max"/>
        <c:crossBetween val="midCat"/>
      </c:valAx>
      <c:spPr>
        <a:noFill/>
        <a:ln>
          <a:noFill/>
        </a:ln>
        <a:effectLst>
          <a:softEdge rad="12700"/>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400" b="0" i="0" u="none" strike="noStrike" kern="1200" baseline="0">
              <a:solidFill>
                <a:schemeClr val="dk1">
                  <a:lumMod val="75000"/>
                  <a:lumOff val="25000"/>
                </a:schemeClr>
              </a:solidFill>
              <a:latin typeface="+mn-lt"/>
              <a:ea typeface="+mn-ea"/>
              <a:cs typeface="+mn-cs"/>
            </a:defRPr>
          </a:pPr>
          <a:endParaRPr lang="da-DK"/>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6580927384076991E-2"/>
          <c:y val="0.16708333333333336"/>
          <c:w val="0.90286351706036749"/>
          <c:h val="0.72088764946048411"/>
        </c:manualLayout>
      </c:layout>
      <c:barChart>
        <c:barDir val="col"/>
        <c:grouping val="clustered"/>
        <c:varyColors val="0"/>
        <c:ser>
          <c:idx val="0"/>
          <c:order val="0"/>
          <c:tx>
            <c:strRef>
              <c:f>'Analyse 2021'!$B$30</c:f>
              <c:strCache>
                <c:ptCount val="1"/>
                <c:pt idx="0">
                  <c:v>Ulykkestype</c:v>
                </c:pt>
              </c:strCache>
            </c:strRef>
          </c:tx>
          <c:spPr>
            <a:solidFill>
              <a:schemeClr val="accent1"/>
            </a:solidFill>
            <a:ln>
              <a:noFill/>
            </a:ln>
            <a:effectLst/>
          </c:spPr>
          <c:invertIfNegative val="0"/>
          <c:cat>
            <c:strRef>
              <c:f>'Analyse 2021'!$B$31:$B$34</c:f>
              <c:strCache>
                <c:ptCount val="4"/>
                <c:pt idx="0">
                  <c:v>Fald i vand fra land</c:v>
                </c:pt>
                <c:pt idx="1">
                  <c:v>Fald i vand fra fartøj</c:v>
                </c:pt>
                <c:pt idx="2">
                  <c:v>Allerede i vandet</c:v>
                </c:pt>
                <c:pt idx="3">
                  <c:v>Ukendt type</c:v>
                </c:pt>
              </c:strCache>
            </c:strRef>
          </c:cat>
          <c:val>
            <c:numRef>
              <c:f>'Analyse 2021'!$C$31:$C$34</c:f>
              <c:numCache>
                <c:formatCode>General</c:formatCode>
                <c:ptCount val="4"/>
                <c:pt idx="0">
                  <c:v>16</c:v>
                </c:pt>
                <c:pt idx="1">
                  <c:v>11</c:v>
                </c:pt>
                <c:pt idx="2">
                  <c:v>16</c:v>
                </c:pt>
                <c:pt idx="3">
                  <c:v>27</c:v>
                </c:pt>
              </c:numCache>
            </c:numRef>
          </c:val>
          <c:extLst>
            <c:ext xmlns:c16="http://schemas.microsoft.com/office/drawing/2014/chart" uri="{C3380CC4-5D6E-409C-BE32-E72D297353CC}">
              <c16:uniqueId val="{00000000-CDAA-4D50-8358-345B44F828FD}"/>
            </c:ext>
          </c:extLst>
        </c:ser>
        <c:dLbls>
          <c:showLegendKey val="0"/>
          <c:showVal val="0"/>
          <c:showCatName val="0"/>
          <c:showSerName val="0"/>
          <c:showPercent val="0"/>
          <c:showBubbleSize val="0"/>
        </c:dLbls>
        <c:gapWidth val="219"/>
        <c:overlap val="-27"/>
        <c:axId val="362643960"/>
        <c:axId val="362644288"/>
      </c:barChart>
      <c:catAx>
        <c:axId val="362643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62644288"/>
        <c:crosses val="autoZero"/>
        <c:auto val="1"/>
        <c:lblAlgn val="ctr"/>
        <c:lblOffset val="100"/>
        <c:noMultiLvlLbl val="0"/>
      </c:catAx>
      <c:valAx>
        <c:axId val="362644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62643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'Analyse 2021'!$B$51</c:f>
              <c:strCache>
                <c:ptCount val="1"/>
                <c:pt idx="0">
                  <c:v>Sted</c:v>
                </c:pt>
              </c:strCache>
            </c:strRef>
          </c:tx>
          <c:spPr>
            <a:solidFill>
              <a:schemeClr val="accent1"/>
            </a:solidFill>
            <a:ln w="19050">
              <a:solidFill>
                <a:schemeClr val="lt1"/>
              </a:solidFill>
            </a:ln>
            <a:effectLst/>
          </c:spPr>
          <c:invertIfNegative val="0"/>
          <c:cat>
            <c:strRef>
              <c:f>'Analyse 2021'!$B$52:$B$56</c:f>
              <c:strCache>
                <c:ptCount val="5"/>
                <c:pt idx="0">
                  <c:v>Indland</c:v>
                </c:pt>
                <c:pt idx="1">
                  <c:v>I havn</c:v>
                </c:pt>
                <c:pt idx="2">
                  <c:v>I åbent vand(1)</c:v>
                </c:pt>
                <c:pt idx="3">
                  <c:v>På kysten(2)</c:v>
                </c:pt>
                <c:pt idx="4">
                  <c:v>I svømmebassiner</c:v>
                </c:pt>
              </c:strCache>
            </c:strRef>
          </c:cat>
          <c:val>
            <c:numRef>
              <c:f>'Analyse 2021'!$C$52:$C$56</c:f>
              <c:numCache>
                <c:formatCode>General</c:formatCode>
                <c:ptCount val="5"/>
                <c:pt idx="0">
                  <c:v>15</c:v>
                </c:pt>
                <c:pt idx="1">
                  <c:v>20</c:v>
                </c:pt>
                <c:pt idx="2">
                  <c:v>9</c:v>
                </c:pt>
                <c:pt idx="3">
                  <c:v>23</c:v>
                </c:pt>
                <c:pt idx="4">
                  <c:v>3</c:v>
                </c:pt>
              </c:numCache>
            </c:numRef>
          </c:val>
          <c:extLst>
            <c:ext xmlns:c16="http://schemas.microsoft.com/office/drawing/2014/chart" uri="{C3380CC4-5D6E-409C-BE32-E72D297353CC}">
              <c16:uniqueId val="{00000000-4DF7-4713-8959-97A9AB90A9D3}"/>
            </c:ext>
          </c:extLst>
        </c:ser>
        <c:dLbls>
          <c:showLegendKey val="0"/>
          <c:showVal val="0"/>
          <c:showCatName val="0"/>
          <c:showSerName val="0"/>
          <c:showPercent val="0"/>
          <c:showBubbleSize val="0"/>
        </c:dLbls>
        <c:gapWidth val="150"/>
        <c:axId val="516484680"/>
        <c:axId val="516484024"/>
      </c:barChart>
      <c:catAx>
        <c:axId val="5164846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16484024"/>
        <c:crosses val="autoZero"/>
        <c:auto val="1"/>
        <c:lblAlgn val="ctr"/>
        <c:lblOffset val="100"/>
        <c:noMultiLvlLbl val="0"/>
      </c:catAx>
      <c:valAx>
        <c:axId val="516484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16484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da-DK"/>
        </a:p>
      </c:txPr>
    </c:title>
    <c:autoTitleDeleted val="0"/>
    <c:plotArea>
      <c:layout/>
      <c:barChart>
        <c:barDir val="col"/>
        <c:grouping val="clustered"/>
        <c:varyColors val="0"/>
        <c:ser>
          <c:idx val="0"/>
          <c:order val="0"/>
          <c:tx>
            <c:strRef>
              <c:f>'Analyse 2021'!$G$7</c:f>
              <c:strCache>
                <c:ptCount val="1"/>
                <c:pt idx="0">
                  <c:v>Kvartaler</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'Analyse 2021'!$G$8:$G$19</c:f>
              <c:strCache>
                <c:ptCount val="12"/>
                <c:pt idx="2">
                  <c:v>1. kvartal</c:v>
                </c:pt>
                <c:pt idx="5">
                  <c:v>2. kvartal</c:v>
                </c:pt>
                <c:pt idx="8">
                  <c:v>3. kvartal</c:v>
                </c:pt>
                <c:pt idx="11">
                  <c:v>4. kvartal</c:v>
                </c:pt>
              </c:strCache>
            </c:strRef>
          </c:cat>
          <c:val>
            <c:numRef>
              <c:f>'Analyse 2021'!$H$8:$H$19</c:f>
              <c:numCache>
                <c:formatCode>General</c:formatCode>
                <c:ptCount val="12"/>
                <c:pt idx="2">
                  <c:v>12</c:v>
                </c:pt>
                <c:pt idx="5">
                  <c:v>19</c:v>
                </c:pt>
                <c:pt idx="8">
                  <c:v>15</c:v>
                </c:pt>
                <c:pt idx="11">
                  <c:v>24</c:v>
                </c:pt>
              </c:numCache>
            </c:numRef>
          </c:val>
          <c:extLst>
            <c:ext xmlns:c16="http://schemas.microsoft.com/office/drawing/2014/chart" uri="{C3380CC4-5D6E-409C-BE32-E72D297353CC}">
              <c16:uniqueId val="{00000000-099B-4822-B913-B647775D3194}"/>
            </c:ext>
          </c:extLst>
        </c:ser>
        <c:dLbls>
          <c:dLblPos val="inEnd"/>
          <c:showLegendKey val="0"/>
          <c:showVal val="1"/>
          <c:showCatName val="0"/>
          <c:showSerName val="0"/>
          <c:showPercent val="0"/>
          <c:showBubbleSize val="0"/>
        </c:dLbls>
        <c:gapWidth val="41"/>
        <c:axId val="597392104"/>
        <c:axId val="597392760"/>
      </c:barChart>
      <c:catAx>
        <c:axId val="5973921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da-DK"/>
          </a:p>
        </c:txPr>
        <c:crossAx val="597392760"/>
        <c:crosses val="autoZero"/>
        <c:auto val="1"/>
        <c:lblAlgn val="ctr"/>
        <c:lblOffset val="100"/>
        <c:noMultiLvlLbl val="0"/>
      </c:catAx>
      <c:valAx>
        <c:axId val="597392760"/>
        <c:scaling>
          <c:orientation val="minMax"/>
        </c:scaling>
        <c:delete val="1"/>
        <c:axPos val="l"/>
        <c:numFmt formatCode="General" sourceLinked="1"/>
        <c:majorTickMark val="none"/>
        <c:minorTickMark val="none"/>
        <c:tickLblPos val="nextTo"/>
        <c:crossAx val="597392104"/>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da-DK"/>
        </a:p>
      </c:txPr>
    </c:title>
    <c:autoTitleDeleted val="0"/>
    <c:plotArea>
      <c:layout>
        <c:manualLayout>
          <c:layoutTarget val="inner"/>
          <c:xMode val="edge"/>
          <c:yMode val="edge"/>
          <c:x val="0.13450692400823636"/>
          <c:y val="0.17023498789170691"/>
          <c:w val="0.77576950608446671"/>
          <c:h val="0.73677114601006366"/>
        </c:manualLayout>
      </c:layout>
      <c:barChart>
        <c:barDir val="col"/>
        <c:grouping val="clustered"/>
        <c:varyColors val="0"/>
        <c:ser>
          <c:idx val="0"/>
          <c:order val="0"/>
          <c:tx>
            <c:strRef>
              <c:f>'Analyse 2021'!$E$7</c:f>
              <c:strCache>
                <c:ptCount val="1"/>
                <c:pt idx="0">
                  <c:v>Halvår</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dLbl>
              <c:idx val="5"/>
              <c:spPr>
                <a:noFill/>
                <a:ln>
                  <a:noFill/>
                </a:ln>
                <a:effectLst/>
              </c:spPr>
              <c:txPr>
                <a:bodyPr rot="0" spcFirstLastPara="1" vertOverflow="ellipsis" vert="horz" wrap="square" lIns="36000" tIns="19050" rIns="38100" bIns="19050" anchor="ctr" anchorCtr="1">
                  <a:noAutofit/>
                </a:bodyPr>
                <a:lstStyle/>
                <a:p>
                  <a:pPr>
                    <a:defRPr sz="1000" b="1" i="0" u="none" strike="noStrike" kern="1200" baseline="0">
                      <a:solidFill>
                        <a:schemeClr val="lt1"/>
                      </a:solidFill>
                      <a:latin typeface="+mn-lt"/>
                      <a:ea typeface="+mn-ea"/>
                      <a:cs typeface="+mn-cs"/>
                    </a:defRPr>
                  </a:pPr>
                  <a:endParaRPr lang="da-DK"/>
                </a:p>
              </c:txPr>
              <c:dLblPos val="in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9.0519808761278575E-2"/>
                      <c:h val="6.5254274154957145E-2"/>
                    </c:manualLayout>
                  </c15:layout>
                </c:ext>
                <c:ext xmlns:c16="http://schemas.microsoft.com/office/drawing/2014/chart" uri="{C3380CC4-5D6E-409C-BE32-E72D297353CC}">
                  <c16:uniqueId val="{00000000-55E4-46B4-B4BA-BBEA793C6221}"/>
                </c:ext>
              </c:extLst>
            </c:dLbl>
            <c:spPr>
              <a:noFill/>
              <a:ln>
                <a:noFill/>
              </a:ln>
              <a:effectLst/>
            </c:spPr>
            <c:txPr>
              <a:bodyPr rot="0" spcFirstLastPara="1" vertOverflow="ellipsis" vert="horz" wrap="square" lIns="36000" tIns="19050" rIns="38100" bIns="19050" anchor="ctr" anchorCtr="1">
                <a:spAutoFit/>
              </a:bodyPr>
              <a:lstStyle/>
              <a:p>
                <a:pPr>
                  <a:defRPr sz="1000" b="1" i="0" u="none" strike="noStrike" kern="1200" baseline="0">
                    <a:solidFill>
                      <a:schemeClr val="lt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strRef>
              <c:f>'Analyse 2021'!$E$8:$E$19</c:f>
              <c:strCache>
                <c:ptCount val="12"/>
                <c:pt idx="5">
                  <c:v>1. halvår</c:v>
                </c:pt>
                <c:pt idx="11">
                  <c:v>2. halvår</c:v>
                </c:pt>
              </c:strCache>
            </c:strRef>
          </c:cat>
          <c:val>
            <c:numRef>
              <c:f>'Analyse 2021'!$F$8:$F$19</c:f>
              <c:numCache>
                <c:formatCode>General</c:formatCode>
                <c:ptCount val="12"/>
                <c:pt idx="5">
                  <c:v>31</c:v>
                </c:pt>
                <c:pt idx="11">
                  <c:v>39</c:v>
                </c:pt>
              </c:numCache>
            </c:numRef>
          </c:val>
          <c:extLst>
            <c:ext xmlns:c16="http://schemas.microsoft.com/office/drawing/2014/chart" uri="{C3380CC4-5D6E-409C-BE32-E72D297353CC}">
              <c16:uniqueId val="{00000000-0391-47DB-95A2-6F3EEA6D3F60}"/>
            </c:ext>
          </c:extLst>
        </c:ser>
        <c:dLbls>
          <c:dLblPos val="inEnd"/>
          <c:showLegendKey val="0"/>
          <c:showVal val="1"/>
          <c:showCatName val="0"/>
          <c:showSerName val="0"/>
          <c:showPercent val="0"/>
          <c:showBubbleSize val="0"/>
        </c:dLbls>
        <c:gapWidth val="0"/>
        <c:overlap val="24"/>
        <c:axId val="724212392"/>
        <c:axId val="724216656"/>
      </c:barChart>
      <c:catAx>
        <c:axId val="724212392"/>
        <c:scaling>
          <c:orientation val="minMax"/>
        </c:scaling>
        <c:delete val="0"/>
        <c:axPos val="b"/>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da-DK"/>
          </a:p>
        </c:txPr>
        <c:crossAx val="724216656"/>
        <c:crosses val="autoZero"/>
        <c:auto val="1"/>
        <c:lblAlgn val="ctr"/>
        <c:lblOffset val="100"/>
        <c:noMultiLvlLbl val="0"/>
      </c:catAx>
      <c:valAx>
        <c:axId val="724216656"/>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crossAx val="72421239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pieChart>
        <c:varyColors val="1"/>
        <c:ser>
          <c:idx val="0"/>
          <c:order val="0"/>
          <c:tx>
            <c:strRef>
              <c:f>'Analyse 2021'!$B$94</c:f>
              <c:strCache>
                <c:ptCount val="1"/>
                <c:pt idx="0">
                  <c:v>Kønsfordeling</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A5A-4C49-A6DD-644861AEC1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A5A-4C49-A6DD-644861AEC165}"/>
              </c:ext>
            </c:extLst>
          </c:dPt>
          <c:dLbls>
            <c:dLbl>
              <c:idx val="0"/>
              <c:layout>
                <c:manualLayout>
                  <c:x val="-8.3296275863606217E-2"/>
                  <c:y val="-0.1738221410536610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5A-4C49-A6DD-644861AEC16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('Analyse 2021'!$B$95,'Analyse 2021'!$B$96)</c:f>
              <c:strCache>
                <c:ptCount val="2"/>
                <c:pt idx="0">
                  <c:v>Mænd</c:v>
                </c:pt>
                <c:pt idx="1">
                  <c:v>Kvinder</c:v>
                </c:pt>
              </c:strCache>
            </c:strRef>
          </c:cat>
          <c:val>
            <c:numRef>
              <c:f>'Analyse 2021'!$D$95:$D$96</c:f>
              <c:numCache>
                <c:formatCode>0%</c:formatCode>
                <c:ptCount val="2"/>
                <c:pt idx="0">
                  <c:v>0.81428571428571428</c:v>
                </c:pt>
                <c:pt idx="1">
                  <c:v>0.18571428571428572</c:v>
                </c:pt>
              </c:numCache>
            </c:numRef>
          </c:val>
          <c:extLst>
            <c:ext xmlns:c16="http://schemas.microsoft.com/office/drawing/2014/chart" uri="{C3380CC4-5D6E-409C-BE32-E72D297353CC}">
              <c16:uniqueId val="{00000004-EA5A-4C49-A6DD-644861AEC165}"/>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stacked"/>
        <c:varyColors val="0"/>
        <c:ser>
          <c:idx val="0"/>
          <c:order val="0"/>
          <c:tx>
            <c:strRef>
              <c:f>'Analyse 2021'!$B$73</c:f>
              <c:strCache>
                <c:ptCount val="1"/>
                <c:pt idx="0">
                  <c:v>Aktivitet</c:v>
                </c:pt>
              </c:strCache>
            </c:strRef>
          </c:tx>
          <c:spPr>
            <a:solidFill>
              <a:schemeClr val="accent1"/>
            </a:solidFill>
            <a:ln>
              <a:noFill/>
            </a:ln>
            <a:effectLst/>
          </c:spPr>
          <c:invertIfNegative val="0"/>
          <c:cat>
            <c:strRef>
              <c:f>'Analyse 2021'!$B$74:$B$79</c:f>
              <c:strCache>
                <c:ptCount val="6"/>
                <c:pt idx="0">
                  <c:v>Landtransport</c:v>
                </c:pt>
                <c:pt idx="1">
                  <c:v>Sejlads</c:v>
                </c:pt>
                <c:pt idx="2">
                  <c:v>Badning &amp; dykning*</c:v>
                </c:pt>
                <c:pt idx="3">
                  <c:v>Fiskeri</c:v>
                </c:pt>
                <c:pt idx="4">
                  <c:v>Selvmord</c:v>
                </c:pt>
                <c:pt idx="5">
                  <c:v>Ukendt</c:v>
                </c:pt>
              </c:strCache>
            </c:strRef>
          </c:cat>
          <c:val>
            <c:numRef>
              <c:f>'Analyse 2021'!$C$74:$C$79</c:f>
              <c:numCache>
                <c:formatCode>General</c:formatCode>
                <c:ptCount val="6"/>
                <c:pt idx="0">
                  <c:v>17</c:v>
                </c:pt>
                <c:pt idx="1">
                  <c:v>7</c:v>
                </c:pt>
                <c:pt idx="2">
                  <c:v>12</c:v>
                </c:pt>
                <c:pt idx="3">
                  <c:v>7</c:v>
                </c:pt>
                <c:pt idx="4">
                  <c:v>2</c:v>
                </c:pt>
                <c:pt idx="5">
                  <c:v>25</c:v>
                </c:pt>
              </c:numCache>
            </c:numRef>
          </c:val>
          <c:extLst>
            <c:ext xmlns:c16="http://schemas.microsoft.com/office/drawing/2014/chart" uri="{C3380CC4-5D6E-409C-BE32-E72D297353CC}">
              <c16:uniqueId val="{00000000-46B8-450B-A24E-4CB415207A7D}"/>
            </c:ext>
          </c:extLst>
        </c:ser>
        <c:dLbls>
          <c:showLegendKey val="0"/>
          <c:showVal val="0"/>
          <c:showCatName val="0"/>
          <c:showSerName val="0"/>
          <c:showPercent val="0"/>
          <c:showBubbleSize val="0"/>
        </c:dLbls>
        <c:gapWidth val="150"/>
        <c:overlap val="100"/>
        <c:axId val="749571712"/>
        <c:axId val="749570728"/>
      </c:barChart>
      <c:catAx>
        <c:axId val="74957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49570728"/>
        <c:crosses val="autoZero"/>
        <c:auto val="1"/>
        <c:lblAlgn val="ctr"/>
        <c:lblOffset val="100"/>
        <c:noMultiLvlLbl val="0"/>
      </c:catAx>
      <c:valAx>
        <c:axId val="749570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49571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stacked"/>
        <c:varyColors val="0"/>
        <c:ser>
          <c:idx val="0"/>
          <c:order val="0"/>
          <c:tx>
            <c:strRef>
              <c:f>'Analyse 2021'!$B$111</c:f>
              <c:strCache>
                <c:ptCount val="1"/>
                <c:pt idx="0">
                  <c:v>Aldersfordeling</c:v>
                </c:pt>
              </c:strCache>
            </c:strRef>
          </c:tx>
          <c:spPr>
            <a:solidFill>
              <a:schemeClr val="accent1"/>
            </a:solidFill>
            <a:ln>
              <a:noFill/>
            </a:ln>
            <a:effectLst/>
          </c:spPr>
          <c:invertIfNegative val="0"/>
          <c:cat>
            <c:strRef>
              <c:f>'Analyse 2021'!$B$112:$B$117</c:f>
              <c:strCache>
                <c:ptCount val="6"/>
                <c:pt idx="0">
                  <c:v>0-18</c:v>
                </c:pt>
                <c:pt idx="1">
                  <c:v>19-30</c:v>
                </c:pt>
                <c:pt idx="2">
                  <c:v>31-50</c:v>
                </c:pt>
                <c:pt idx="3">
                  <c:v>51-70</c:v>
                </c:pt>
                <c:pt idx="4">
                  <c:v>71-90</c:v>
                </c:pt>
                <c:pt idx="5">
                  <c:v>Ukendt</c:v>
                </c:pt>
              </c:strCache>
            </c:strRef>
          </c:cat>
          <c:val>
            <c:numRef>
              <c:f>'Analyse 2021'!$C$112:$C$117</c:f>
              <c:numCache>
                <c:formatCode>General</c:formatCode>
                <c:ptCount val="6"/>
                <c:pt idx="0">
                  <c:v>1</c:v>
                </c:pt>
                <c:pt idx="1">
                  <c:v>6</c:v>
                </c:pt>
                <c:pt idx="2">
                  <c:v>18</c:v>
                </c:pt>
                <c:pt idx="3">
                  <c:v>22</c:v>
                </c:pt>
                <c:pt idx="4">
                  <c:v>9</c:v>
                </c:pt>
                <c:pt idx="5">
                  <c:v>14</c:v>
                </c:pt>
              </c:numCache>
            </c:numRef>
          </c:val>
          <c:extLst>
            <c:ext xmlns:c16="http://schemas.microsoft.com/office/drawing/2014/chart" uri="{C3380CC4-5D6E-409C-BE32-E72D297353CC}">
              <c16:uniqueId val="{00000000-5577-47E2-890A-F276C3F13671}"/>
            </c:ext>
          </c:extLst>
        </c:ser>
        <c:dLbls>
          <c:showLegendKey val="0"/>
          <c:showVal val="0"/>
          <c:showCatName val="0"/>
          <c:showSerName val="0"/>
          <c:showPercent val="0"/>
          <c:showBubbleSize val="0"/>
        </c:dLbls>
        <c:gapWidth val="150"/>
        <c:overlap val="100"/>
        <c:axId val="739876784"/>
        <c:axId val="739878752"/>
      </c:barChart>
      <c:catAx>
        <c:axId val="739876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39878752"/>
        <c:crosses val="autoZero"/>
        <c:auto val="1"/>
        <c:lblAlgn val="ctr"/>
        <c:lblOffset val="100"/>
        <c:noMultiLvlLbl val="0"/>
      </c:catAx>
      <c:valAx>
        <c:axId val="739878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398767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Alene eller med andre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'Analyse 2021'!$B$131</c:f>
              <c:strCache>
                <c:ptCount val="1"/>
                <c:pt idx="0">
                  <c:v>Alene eller med andre</c:v>
                </c:pt>
              </c:strCache>
            </c:strRef>
          </c:tx>
          <c:spPr>
            <a:solidFill>
              <a:schemeClr val="accent1"/>
            </a:solidFill>
            <a:ln>
              <a:noFill/>
            </a:ln>
            <a:effectLst/>
          </c:spPr>
          <c:invertIfNegative val="0"/>
          <c:cat>
            <c:strRef>
              <c:f>'Analyse 2021'!$B$132:$B$134</c:f>
              <c:strCache>
                <c:ptCount val="3"/>
                <c:pt idx="0">
                  <c:v>Ubevidnet eller alene</c:v>
                </c:pt>
                <c:pt idx="1">
                  <c:v>Bevidnet</c:v>
                </c:pt>
                <c:pt idx="2">
                  <c:v>Ukendt</c:v>
                </c:pt>
              </c:strCache>
            </c:strRef>
          </c:cat>
          <c:val>
            <c:numRef>
              <c:f>'Analyse 2021'!$C$132:$C$134</c:f>
              <c:numCache>
                <c:formatCode>General</c:formatCode>
                <c:ptCount val="3"/>
                <c:pt idx="0">
                  <c:v>55</c:v>
                </c:pt>
                <c:pt idx="1">
                  <c:v>6</c:v>
                </c:pt>
                <c:pt idx="2">
                  <c:v>9</c:v>
                </c:pt>
              </c:numCache>
            </c:numRef>
          </c:val>
          <c:extLst>
            <c:ext xmlns:c16="http://schemas.microsoft.com/office/drawing/2014/chart" uri="{C3380CC4-5D6E-409C-BE32-E72D297353CC}">
              <c16:uniqueId val="{00000000-EE6B-4F1B-99FD-33CD998AB775}"/>
            </c:ext>
          </c:extLst>
        </c:ser>
        <c:dLbls>
          <c:showLegendKey val="0"/>
          <c:showVal val="0"/>
          <c:showCatName val="0"/>
          <c:showSerName val="0"/>
          <c:showPercent val="0"/>
          <c:showBubbleSize val="0"/>
        </c:dLbls>
        <c:gapWidth val="219"/>
        <c:overlap val="-27"/>
        <c:axId val="370557136"/>
        <c:axId val="370561728"/>
      </c:barChart>
      <c:catAx>
        <c:axId val="370557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70561728"/>
        <c:crosses val="autoZero"/>
        <c:auto val="1"/>
        <c:lblAlgn val="ctr"/>
        <c:lblOffset val="100"/>
        <c:noMultiLvlLbl val="0"/>
      </c:catAx>
      <c:valAx>
        <c:axId val="370561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70557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7620</xdr:rowOff>
    </xdr:from>
    <xdr:to>
      <xdr:col>22</xdr:col>
      <xdr:colOff>579120</xdr:colOff>
      <xdr:row>42</xdr:row>
      <xdr:rowOff>121920</xdr:rowOff>
    </xdr:to>
    <xdr:sp macro="" textlink="">
      <xdr:nvSpPr>
        <xdr:cNvPr id="3" name="Tekstfelt 2">
          <a:extLst>
            <a:ext uri="{FF2B5EF4-FFF2-40B4-BE49-F238E27FC236}">
              <a16:creationId xmlns:a16="http://schemas.microsoft.com/office/drawing/2014/main" id="{8037701B-BD12-496C-A9DC-E8BACD169CFC}"/>
            </a:ext>
          </a:extLst>
        </xdr:cNvPr>
        <xdr:cNvSpPr txBox="1"/>
      </xdr:nvSpPr>
      <xdr:spPr>
        <a:xfrm>
          <a:off x="0" y="7620"/>
          <a:ext cx="13990320" cy="7795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2800"/>
            <a:t>70 druknede i 2021</a:t>
          </a:r>
        </a:p>
        <a:p>
          <a:r>
            <a:rPr lang="da-DK" sz="1600"/>
            <a:t>Rådet for Større Bade- og Vandsikkerhed konstaterer, at mange i 2021 er druknet i landets havne. Selvmord ved drukning spillede også en væsentlig rolle, og derfor vil Rådet nu sætte fokus på dette tragiske problem</a:t>
          </a:r>
        </a:p>
        <a:p>
          <a:endParaRPr lang="da-DK" sz="1400"/>
        </a:p>
        <a:p>
          <a:r>
            <a:rPr lang="da-DK" sz="1400"/>
            <a:t>Mindst 70 mennesker druknede i Danmark sidste år. Korrigeres der statistisk for manglende rapporteringer, stiger tallet af omkomne ved drukning til i</a:t>
          </a:r>
          <a:r>
            <a:rPr lang="da-DK" sz="1400" baseline="0"/>
            <a:t> alt 90</a:t>
          </a:r>
          <a:r>
            <a:rPr lang="da-DK" sz="1400"/>
            <a:t> for 2021. Yderligere er fem danskere druknet i udlandet. I samme periode er yderligere seks mennesker druknet ved ulykker i Grønland. Det viser en opgørelse foretaget af Rådet for Større Bade- og Vandsikkerhed. </a:t>
          </a:r>
        </a:p>
        <a:p>
          <a:endParaRPr lang="da-DK" sz="1400"/>
        </a:p>
        <a:p>
          <a:r>
            <a:rPr lang="da-DK" sz="1400"/>
            <a:t>Ulykker, hvor mennesker faldt i vandet ved et uheld eller var alene i vandet, dominerer druknestatistikken for 2021.</a:t>
          </a:r>
        </a:p>
        <a:p>
          <a:r>
            <a:rPr lang="da-DK" sz="1400"/>
            <a:t>- Mange af drukneulykkerne er sket som soloulykker, hvor der har ikke været nogen til stede, der kunne redde de nødstedte eller alarmere myndigheder og skaffe anden hjælp, siger Erik Bech, der er formand for Rådet.</a:t>
          </a:r>
        </a:p>
        <a:p>
          <a:endParaRPr lang="da-DK" sz="1400"/>
        </a:p>
        <a:p>
          <a:r>
            <a:rPr lang="da-DK" sz="1400"/>
            <a:t>I modsætning til, hvad mange tror, sker der heldigvis relativt få drukneulykker i forbindelse med badning ved strande og havnebade. I 2021 har man registreret i alt 10 tilfælde.</a:t>
          </a:r>
        </a:p>
        <a:p>
          <a:r>
            <a:rPr lang="da-DK" sz="1400"/>
            <a:t>De fleste tilfælde finder man derimod, hvor mennesker er faldet eller kørt i vandet:</a:t>
          </a:r>
        </a:p>
        <a:p>
          <a:r>
            <a:rPr lang="da-DK" sz="1400"/>
            <a:t>- Det er uheld, hvor folk falder i vandet fra en båd eller en kaj. Herudover kommer der desværre et markant antal mennesker, som begik selvmord ved at drukne sig selv, siger Erik Bech.</a:t>
          </a:r>
        </a:p>
        <a:p>
          <a:r>
            <a:rPr lang="da-DK" sz="1400"/>
            <a:t>De drukneulykker, der skyldes fald på land, sker typisk ved havnekajer, broer, stier og lignende – ofte langt fra kyster, mens drukneulykker på vandet typisk sker ved fald fra fiskerjoller og mindre både.</a:t>
          </a:r>
        </a:p>
        <a:p>
          <a:r>
            <a:rPr lang="da-DK" sz="1400"/>
            <a:t> </a:t>
          </a:r>
        </a:p>
        <a:p>
          <a:r>
            <a:rPr lang="da-DK" sz="1400"/>
            <a:t>Derfor advarer Rådet også generelt om risikoen ved at færdes i nærheden af vand:</a:t>
          </a:r>
        </a:p>
        <a:p>
          <a:r>
            <a:rPr lang="da-DK" sz="1400"/>
            <a:t>- De mennesker, der går alene hjem - især i mørke - skal være opmærksomme på risikoen for uforvarende at falde i vandet, også inde i landet. Det kan lyde banalt, men går man sammen med andre - især hvor der er lyst op, reduceres risikoen for en drukneulykke betydeligt, siger Erik Bech.</a:t>
          </a:r>
        </a:p>
        <a:p>
          <a:endParaRPr lang="da-DK" sz="1400"/>
        </a:p>
        <a:p>
          <a:r>
            <a:rPr lang="da-DK" sz="1400"/>
            <a:t>Der spores desværre ikke nogen reel nedadgående tendens i antallet af fatale drukneulykker. Niveauet er stort set det samme som tidligere år.</a:t>
          </a:r>
        </a:p>
        <a:p>
          <a:r>
            <a:rPr lang="da-DK" sz="1400"/>
            <a:t>- Det er meget uheldigt og tragisk, at vi bliver ved med at have det samme niveau, siger Erik Bech, som konstaterer, at størstedelen af de druknede i 2021 var mænd, og gennemsnitsalderen på tværs af køn var 54 år.</a:t>
          </a:r>
        </a:p>
        <a:p>
          <a:endParaRPr lang="da-DK" sz="1400"/>
        </a:p>
        <a:p>
          <a:r>
            <a:rPr lang="da-DK" sz="1400"/>
            <a:t>Rådet vil på baggrund af det høje antal selvmord ved drukning sætte særlig fokus på dette problem det kommende år. Dette vil ske i samarbejde med eksperter, der har indsigt i muligheder for forebyggelse.</a:t>
          </a:r>
        </a:p>
        <a:p>
          <a:endParaRPr lang="da-DK" sz="1400"/>
        </a:p>
        <a:p>
          <a:r>
            <a:rPr lang="da-DK" sz="1400"/>
            <a:t>- Vi vil også gerne se på, om der er andre hidtil ukendte risikofaktorer, man skal være opmærksom på, siger Erik Bech, som minder om, at drukneulykker ikke alene er en tragedie for de efterladte, men at samfundet også lider store økonomiske tab. Drukneulykker kostede sidste år Danmark ca. to mia. kr. i tabt samfundsøkonomi. En drukneulykke koster i gennemsnit ca. 30 mio. kr. i tabt samfundsøkonomi.</a:t>
          </a:r>
        </a:p>
        <a:p>
          <a:endParaRPr lang="da-DK"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5</xdr:row>
      <xdr:rowOff>167640</xdr:rowOff>
    </xdr:from>
    <xdr:to>
      <xdr:col>11</xdr:col>
      <xdr:colOff>148590</xdr:colOff>
      <xdr:row>20</xdr:row>
      <xdr:rowOff>167640</xdr:rowOff>
    </xdr:to>
    <xdr:graphicFrame macro="">
      <xdr:nvGraphicFramePr>
        <xdr:cNvPr id="2" name="Diagram 1">
          <a:extLst>
            <a:ext uri="{FF2B5EF4-FFF2-40B4-BE49-F238E27FC236}">
              <a16:creationId xmlns:a16="http://schemas.microsoft.com/office/drawing/2014/main" id="{9AB5A6AF-50D2-422D-A957-200C823C2F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83820</xdr:colOff>
      <xdr:row>28</xdr:row>
      <xdr:rowOff>175260</xdr:rowOff>
    </xdr:from>
    <xdr:to>
      <xdr:col>12</xdr:col>
      <xdr:colOff>30480</xdr:colOff>
      <xdr:row>44</xdr:row>
      <xdr:rowOff>34290</xdr:rowOff>
    </xdr:to>
    <xdr:graphicFrame macro="">
      <xdr:nvGraphicFramePr>
        <xdr:cNvPr id="3" name="Diagram 2">
          <a:extLst>
            <a:ext uri="{FF2B5EF4-FFF2-40B4-BE49-F238E27FC236}">
              <a16:creationId xmlns:a16="http://schemas.microsoft.com/office/drawing/2014/main" id="{8743E44C-CD8F-480B-A5FD-256FE52A55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60960</xdr:colOff>
      <xdr:row>50</xdr:row>
      <xdr:rowOff>49530</xdr:rowOff>
    </xdr:from>
    <xdr:to>
      <xdr:col>11</xdr:col>
      <xdr:colOff>601980</xdr:colOff>
      <xdr:row>65</xdr:row>
      <xdr:rowOff>49530</xdr:rowOff>
    </xdr:to>
    <xdr:graphicFrame macro="">
      <xdr:nvGraphicFramePr>
        <xdr:cNvPr id="4" name="Diagram 3">
          <a:extLst>
            <a:ext uri="{FF2B5EF4-FFF2-40B4-BE49-F238E27FC236}">
              <a16:creationId xmlns:a16="http://schemas.microsoft.com/office/drawing/2014/main" id="{24E3A170-CB76-4202-A4E7-354B71C534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76200</xdr:colOff>
      <xdr:row>5</xdr:row>
      <xdr:rowOff>152400</xdr:rowOff>
    </xdr:from>
    <xdr:to>
      <xdr:col>20</xdr:col>
      <xdr:colOff>464820</xdr:colOff>
      <xdr:row>20</xdr:row>
      <xdr:rowOff>152400</xdr:rowOff>
    </xdr:to>
    <xdr:graphicFrame macro="">
      <xdr:nvGraphicFramePr>
        <xdr:cNvPr id="5" name="Diagram 4">
          <a:extLst>
            <a:ext uri="{FF2B5EF4-FFF2-40B4-BE49-F238E27FC236}">
              <a16:creationId xmlns:a16="http://schemas.microsoft.com/office/drawing/2014/main" id="{599BD56A-4722-4824-AF93-80B44D79E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182880</xdr:colOff>
      <xdr:row>5</xdr:row>
      <xdr:rowOff>160020</xdr:rowOff>
    </xdr:from>
    <xdr:to>
      <xdr:col>15</xdr:col>
      <xdr:colOff>7620</xdr:colOff>
      <xdr:row>20</xdr:row>
      <xdr:rowOff>160020</xdr:rowOff>
    </xdr:to>
    <xdr:graphicFrame macro="">
      <xdr:nvGraphicFramePr>
        <xdr:cNvPr id="6" name="Diagram 5">
          <a:extLst>
            <a:ext uri="{FF2B5EF4-FFF2-40B4-BE49-F238E27FC236}">
              <a16:creationId xmlns:a16="http://schemas.microsoft.com/office/drawing/2014/main" id="{659A9FD6-69E2-4953-A4C3-972F82C541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fPrintsWithSheet="0"/>
  </xdr:twoCellAnchor>
  <xdr:twoCellAnchor>
    <xdr:from>
      <xdr:col>12</xdr:col>
      <xdr:colOff>594360</xdr:colOff>
      <xdr:row>36</xdr:row>
      <xdr:rowOff>38100</xdr:rowOff>
    </xdr:from>
    <xdr:to>
      <xdr:col>17</xdr:col>
      <xdr:colOff>91440</xdr:colOff>
      <xdr:row>39</xdr:row>
      <xdr:rowOff>99060</xdr:rowOff>
    </xdr:to>
    <xdr:sp macro="" textlink="">
      <xdr:nvSpPr>
        <xdr:cNvPr id="7" name="Tekstfelt 6">
          <a:extLst>
            <a:ext uri="{FF2B5EF4-FFF2-40B4-BE49-F238E27FC236}">
              <a16:creationId xmlns:a16="http://schemas.microsoft.com/office/drawing/2014/main" id="{656432E0-94A3-4F04-95CC-7D3D1F3F293E}"/>
            </a:ext>
          </a:extLst>
        </xdr:cNvPr>
        <xdr:cNvSpPr txBox="1"/>
      </xdr:nvSpPr>
      <xdr:spPr>
        <a:xfrm>
          <a:off x="7947660" y="7094220"/>
          <a:ext cx="254508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23% var allerede i vandet da de omkom ved badning, sejlads, kitesurfing</a:t>
          </a:r>
          <a:r>
            <a:rPr lang="da-DK" sz="1100" baseline="0"/>
            <a:t> eller </a:t>
          </a:r>
          <a:r>
            <a:rPr lang="da-DK" sz="1100"/>
            <a:t>dykning</a:t>
          </a:r>
        </a:p>
      </xdr:txBody>
    </xdr:sp>
    <xdr:clientData/>
  </xdr:twoCellAnchor>
  <xdr:twoCellAnchor>
    <xdr:from>
      <xdr:col>8</xdr:col>
      <xdr:colOff>556260</xdr:colOff>
      <xdr:row>37</xdr:row>
      <xdr:rowOff>160020</xdr:rowOff>
    </xdr:from>
    <xdr:to>
      <xdr:col>12</xdr:col>
      <xdr:colOff>594360</xdr:colOff>
      <xdr:row>40</xdr:row>
      <xdr:rowOff>160020</xdr:rowOff>
    </xdr:to>
    <xdr:cxnSp macro="">
      <xdr:nvCxnSpPr>
        <xdr:cNvPr id="8" name="Lige forbindelse 7">
          <a:extLst>
            <a:ext uri="{FF2B5EF4-FFF2-40B4-BE49-F238E27FC236}">
              <a16:creationId xmlns:a16="http://schemas.microsoft.com/office/drawing/2014/main" id="{81016C1E-D2C1-4B5A-9089-B6D99F9BFAB0}"/>
            </a:ext>
          </a:extLst>
        </xdr:cNvPr>
        <xdr:cNvCxnSpPr>
          <a:stCxn id="7" idx="1"/>
        </xdr:cNvCxnSpPr>
      </xdr:nvCxnSpPr>
      <xdr:spPr>
        <a:xfrm flipH="1">
          <a:off x="5471160" y="7399020"/>
          <a:ext cx="2476500" cy="54864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586740</xdr:colOff>
      <xdr:row>32</xdr:row>
      <xdr:rowOff>114300</xdr:rowOff>
    </xdr:from>
    <xdr:to>
      <xdr:col>17</xdr:col>
      <xdr:colOff>83820</xdr:colOff>
      <xdr:row>35</xdr:row>
      <xdr:rowOff>76200</xdr:rowOff>
    </xdr:to>
    <xdr:sp macro="" textlink="">
      <xdr:nvSpPr>
        <xdr:cNvPr id="9" name="Tekstfelt 8">
          <a:extLst>
            <a:ext uri="{FF2B5EF4-FFF2-40B4-BE49-F238E27FC236}">
              <a16:creationId xmlns:a16="http://schemas.microsoft.com/office/drawing/2014/main" id="{3AAAC6EA-7B06-473D-ADDD-20F8437E8C9B}"/>
            </a:ext>
          </a:extLst>
        </xdr:cNvPr>
        <xdr:cNvSpPr txBox="1"/>
      </xdr:nvSpPr>
      <xdr:spPr>
        <a:xfrm>
          <a:off x="7940040" y="3954780"/>
          <a:ext cx="25450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16% faldt i vand fra færge, lystbåd, jolle, kajak,</a:t>
          </a:r>
          <a:r>
            <a:rPr lang="da-DK" sz="1100" baseline="0"/>
            <a:t> kano eller SUP</a:t>
          </a:r>
          <a:endParaRPr lang="da-DK" sz="1100"/>
        </a:p>
      </xdr:txBody>
    </xdr:sp>
    <xdr:clientData/>
  </xdr:twoCellAnchor>
  <xdr:twoCellAnchor>
    <xdr:from>
      <xdr:col>7</xdr:col>
      <xdr:colOff>45720</xdr:colOff>
      <xdr:row>34</xdr:row>
      <xdr:rowOff>3810</xdr:rowOff>
    </xdr:from>
    <xdr:to>
      <xdr:col>12</xdr:col>
      <xdr:colOff>586740</xdr:colOff>
      <xdr:row>40</xdr:row>
      <xdr:rowOff>76200</xdr:rowOff>
    </xdr:to>
    <xdr:cxnSp macro="">
      <xdr:nvCxnSpPr>
        <xdr:cNvPr id="10" name="Lige forbindelse 9">
          <a:extLst>
            <a:ext uri="{FF2B5EF4-FFF2-40B4-BE49-F238E27FC236}">
              <a16:creationId xmlns:a16="http://schemas.microsoft.com/office/drawing/2014/main" id="{618510D7-41B3-4FC2-94DF-FCA4BDAFA682}"/>
            </a:ext>
          </a:extLst>
        </xdr:cNvPr>
        <xdr:cNvCxnSpPr>
          <a:stCxn id="9" idx="1"/>
        </xdr:cNvCxnSpPr>
      </xdr:nvCxnSpPr>
      <xdr:spPr>
        <a:xfrm flipH="1">
          <a:off x="4351020" y="4210050"/>
          <a:ext cx="3589020" cy="11696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29</xdr:row>
      <xdr:rowOff>15240</xdr:rowOff>
    </xdr:from>
    <xdr:to>
      <xdr:col>17</xdr:col>
      <xdr:colOff>106680</xdr:colOff>
      <xdr:row>31</xdr:row>
      <xdr:rowOff>160020</xdr:rowOff>
    </xdr:to>
    <xdr:sp macro="" textlink="">
      <xdr:nvSpPr>
        <xdr:cNvPr id="11" name="Tekstfelt 10">
          <a:extLst>
            <a:ext uri="{FF2B5EF4-FFF2-40B4-BE49-F238E27FC236}">
              <a16:creationId xmlns:a16="http://schemas.microsoft.com/office/drawing/2014/main" id="{D947A619-C974-4768-946F-D6C4C474F94F}"/>
            </a:ext>
          </a:extLst>
        </xdr:cNvPr>
        <xdr:cNvSpPr txBox="1"/>
      </xdr:nvSpPr>
      <xdr:spPr>
        <a:xfrm>
          <a:off x="7962900" y="3307080"/>
          <a:ext cx="25450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23% faldt eller kørte i vand fra havnekant, bro, bred eller bygning</a:t>
          </a:r>
        </a:p>
      </xdr:txBody>
    </xdr:sp>
    <xdr:clientData/>
  </xdr:twoCellAnchor>
  <xdr:twoCellAnchor>
    <xdr:from>
      <xdr:col>5</xdr:col>
      <xdr:colOff>243840</xdr:colOff>
      <xdr:row>30</xdr:row>
      <xdr:rowOff>87630</xdr:rowOff>
    </xdr:from>
    <xdr:to>
      <xdr:col>13</xdr:col>
      <xdr:colOff>0</xdr:colOff>
      <xdr:row>36</xdr:row>
      <xdr:rowOff>167640</xdr:rowOff>
    </xdr:to>
    <xdr:cxnSp macro="">
      <xdr:nvCxnSpPr>
        <xdr:cNvPr id="12" name="Lige forbindelse 11">
          <a:extLst>
            <a:ext uri="{FF2B5EF4-FFF2-40B4-BE49-F238E27FC236}">
              <a16:creationId xmlns:a16="http://schemas.microsoft.com/office/drawing/2014/main" id="{7BCD4AD8-146B-4D9C-8D1E-A761BAC9B341}"/>
            </a:ext>
          </a:extLst>
        </xdr:cNvPr>
        <xdr:cNvCxnSpPr>
          <a:stCxn id="11" idx="1"/>
        </xdr:cNvCxnSpPr>
      </xdr:nvCxnSpPr>
      <xdr:spPr>
        <a:xfrm flipH="1">
          <a:off x="3329940" y="3562350"/>
          <a:ext cx="4632960" cy="117729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586740</xdr:colOff>
      <xdr:row>40</xdr:row>
      <xdr:rowOff>22860</xdr:rowOff>
    </xdr:from>
    <xdr:to>
      <xdr:col>18</xdr:col>
      <xdr:colOff>373380</xdr:colOff>
      <xdr:row>43</xdr:row>
      <xdr:rowOff>160020</xdr:rowOff>
    </xdr:to>
    <xdr:sp macro="" textlink="">
      <xdr:nvSpPr>
        <xdr:cNvPr id="13" name="Tekstfelt 12">
          <a:extLst>
            <a:ext uri="{FF2B5EF4-FFF2-40B4-BE49-F238E27FC236}">
              <a16:creationId xmlns:a16="http://schemas.microsoft.com/office/drawing/2014/main" id="{A44B9BBC-FCD3-4CB3-BCC1-CA06F50EFCB1}"/>
            </a:ext>
          </a:extLst>
        </xdr:cNvPr>
        <xdr:cNvSpPr txBox="1"/>
      </xdr:nvSpPr>
      <xdr:spPr>
        <a:xfrm>
          <a:off x="7940040" y="7810500"/>
          <a:ext cx="3444240" cy="68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39% af ulykkerne skete ved fald i vand</a:t>
          </a:r>
        </a:p>
        <a:p>
          <a:r>
            <a:rPr lang="da-DK" sz="1100"/>
            <a:t>Selvmord er i alle kategorier, men flest sker fra land</a:t>
          </a:r>
        </a:p>
      </xdr:txBody>
    </xdr:sp>
    <xdr:clientData/>
  </xdr:twoCellAnchor>
  <xdr:twoCellAnchor>
    <xdr:from>
      <xdr:col>12</xdr:col>
      <xdr:colOff>594360</xdr:colOff>
      <xdr:row>50</xdr:row>
      <xdr:rowOff>15240</xdr:rowOff>
    </xdr:from>
    <xdr:to>
      <xdr:col>17</xdr:col>
      <xdr:colOff>91440</xdr:colOff>
      <xdr:row>52</xdr:row>
      <xdr:rowOff>160020</xdr:rowOff>
    </xdr:to>
    <xdr:sp macro="" textlink="">
      <xdr:nvSpPr>
        <xdr:cNvPr id="14" name="Tekstfelt 13">
          <a:extLst>
            <a:ext uri="{FF2B5EF4-FFF2-40B4-BE49-F238E27FC236}">
              <a16:creationId xmlns:a16="http://schemas.microsoft.com/office/drawing/2014/main" id="{8623D99C-F57D-4469-9D3C-38C4FCA27A1F}"/>
            </a:ext>
          </a:extLst>
        </xdr:cNvPr>
        <xdr:cNvSpPr txBox="1"/>
      </xdr:nvSpPr>
      <xdr:spPr>
        <a:xfrm>
          <a:off x="7947660" y="6233160"/>
          <a:ext cx="25450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Flest,</a:t>
          </a:r>
          <a:r>
            <a:rPr lang="da-DK" sz="1100" baseline="0"/>
            <a:t> 33 %, </a:t>
          </a:r>
          <a:r>
            <a:rPr lang="da-DK" sz="1100"/>
            <a:t>druknede på</a:t>
          </a:r>
          <a:r>
            <a:rPr lang="da-DK" sz="1100" baseline="0"/>
            <a:t> kysten, dvs. mindre end 200 m fra land </a:t>
          </a:r>
          <a:endParaRPr lang="da-DK" sz="1100"/>
        </a:p>
      </xdr:txBody>
    </xdr:sp>
    <xdr:clientData/>
  </xdr:twoCellAnchor>
  <xdr:twoCellAnchor>
    <xdr:from>
      <xdr:col>4</xdr:col>
      <xdr:colOff>38100</xdr:colOff>
      <xdr:row>92</xdr:row>
      <xdr:rowOff>167640</xdr:rowOff>
    </xdr:from>
    <xdr:to>
      <xdr:col>11</xdr:col>
      <xdr:colOff>381000</xdr:colOff>
      <xdr:row>106</xdr:row>
      <xdr:rowOff>0</xdr:rowOff>
    </xdr:to>
    <xdr:graphicFrame macro="">
      <xdr:nvGraphicFramePr>
        <xdr:cNvPr id="16" name="Diagram 15">
          <a:extLst>
            <a:ext uri="{FF2B5EF4-FFF2-40B4-BE49-F238E27FC236}">
              <a16:creationId xmlns:a16="http://schemas.microsoft.com/office/drawing/2014/main" id="{15867849-3EA5-4277-9107-2455EB2710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335280</xdr:colOff>
      <xdr:row>51</xdr:row>
      <xdr:rowOff>80010</xdr:rowOff>
    </xdr:from>
    <xdr:to>
      <xdr:col>12</xdr:col>
      <xdr:colOff>594360</xdr:colOff>
      <xdr:row>53</xdr:row>
      <xdr:rowOff>167640</xdr:rowOff>
    </xdr:to>
    <xdr:cxnSp macro="">
      <xdr:nvCxnSpPr>
        <xdr:cNvPr id="17" name="Lige forbindelse 16">
          <a:extLst>
            <a:ext uri="{FF2B5EF4-FFF2-40B4-BE49-F238E27FC236}">
              <a16:creationId xmlns:a16="http://schemas.microsoft.com/office/drawing/2014/main" id="{FC309602-F06F-4218-A4B6-33F1445508E8}"/>
            </a:ext>
          </a:extLst>
        </xdr:cNvPr>
        <xdr:cNvCxnSpPr>
          <a:stCxn id="14" idx="1"/>
        </xdr:cNvCxnSpPr>
      </xdr:nvCxnSpPr>
      <xdr:spPr>
        <a:xfrm flipH="1">
          <a:off x="5859780" y="9894570"/>
          <a:ext cx="2087880" cy="45339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53340</xdr:colOff>
      <xdr:row>72</xdr:row>
      <xdr:rowOff>7620</xdr:rowOff>
    </xdr:from>
    <xdr:to>
      <xdr:col>11</xdr:col>
      <xdr:colOff>358140</xdr:colOff>
      <xdr:row>87</xdr:row>
      <xdr:rowOff>83820</xdr:rowOff>
    </xdr:to>
    <xdr:graphicFrame macro="">
      <xdr:nvGraphicFramePr>
        <xdr:cNvPr id="19" name="Diagram 18">
          <a:extLst>
            <a:ext uri="{FF2B5EF4-FFF2-40B4-BE49-F238E27FC236}">
              <a16:creationId xmlns:a16="http://schemas.microsoft.com/office/drawing/2014/main" id="{9A35862B-9D4A-4D80-8F83-3D22384E68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0</xdr:colOff>
      <xdr:row>72</xdr:row>
      <xdr:rowOff>0</xdr:rowOff>
    </xdr:from>
    <xdr:to>
      <xdr:col>17</xdr:col>
      <xdr:colOff>106680</xdr:colOff>
      <xdr:row>75</xdr:row>
      <xdr:rowOff>68580</xdr:rowOff>
    </xdr:to>
    <xdr:sp macro="" textlink="">
      <xdr:nvSpPr>
        <xdr:cNvPr id="20" name="Tekstfelt 19">
          <a:extLst>
            <a:ext uri="{FF2B5EF4-FFF2-40B4-BE49-F238E27FC236}">
              <a16:creationId xmlns:a16="http://schemas.microsoft.com/office/drawing/2014/main" id="{62F5457C-81F8-45D5-90F8-1F6B99644302}"/>
            </a:ext>
          </a:extLst>
        </xdr:cNvPr>
        <xdr:cNvSpPr txBox="1"/>
      </xdr:nvSpPr>
      <xdr:spPr>
        <a:xfrm>
          <a:off x="7962900" y="9509760"/>
          <a:ext cx="2545080"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Flest omkom under transport på land,</a:t>
          </a:r>
          <a:r>
            <a:rPr lang="da-DK" sz="1100" baseline="0"/>
            <a:t> </a:t>
          </a:r>
          <a:r>
            <a:rPr lang="da-DK" sz="1100"/>
            <a:t> ved at falde eller</a:t>
          </a:r>
          <a:r>
            <a:rPr lang="da-DK" sz="1100" baseline="0"/>
            <a:t> køre </a:t>
          </a:r>
          <a:r>
            <a:rPr lang="da-DK" sz="1100"/>
            <a:t>i vand</a:t>
          </a:r>
        </a:p>
      </xdr:txBody>
    </xdr:sp>
    <xdr:clientData/>
  </xdr:twoCellAnchor>
  <xdr:twoCellAnchor>
    <xdr:from>
      <xdr:col>5</xdr:col>
      <xdr:colOff>167640</xdr:colOff>
      <xdr:row>73</xdr:row>
      <xdr:rowOff>118110</xdr:rowOff>
    </xdr:from>
    <xdr:to>
      <xdr:col>13</xdr:col>
      <xdr:colOff>0</xdr:colOff>
      <xdr:row>78</xdr:row>
      <xdr:rowOff>144780</xdr:rowOff>
    </xdr:to>
    <xdr:cxnSp macro="">
      <xdr:nvCxnSpPr>
        <xdr:cNvPr id="21" name="Lige forbindelse 20">
          <a:extLst>
            <a:ext uri="{FF2B5EF4-FFF2-40B4-BE49-F238E27FC236}">
              <a16:creationId xmlns:a16="http://schemas.microsoft.com/office/drawing/2014/main" id="{ECCB8064-7A0C-4E92-8A93-BBE2EC394CF0}"/>
            </a:ext>
          </a:extLst>
        </xdr:cNvPr>
        <xdr:cNvCxnSpPr>
          <a:stCxn id="20" idx="1"/>
        </xdr:cNvCxnSpPr>
      </xdr:nvCxnSpPr>
      <xdr:spPr>
        <a:xfrm flipH="1">
          <a:off x="3253740" y="14016990"/>
          <a:ext cx="4709160" cy="9410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15240</xdr:colOff>
      <xdr:row>77</xdr:row>
      <xdr:rowOff>7620</xdr:rowOff>
    </xdr:from>
    <xdr:to>
      <xdr:col>17</xdr:col>
      <xdr:colOff>121920</xdr:colOff>
      <xdr:row>79</xdr:row>
      <xdr:rowOff>152400</xdr:rowOff>
    </xdr:to>
    <xdr:sp macro="" textlink="">
      <xdr:nvSpPr>
        <xdr:cNvPr id="22" name="Tekstfelt 21">
          <a:extLst>
            <a:ext uri="{FF2B5EF4-FFF2-40B4-BE49-F238E27FC236}">
              <a16:creationId xmlns:a16="http://schemas.microsoft.com/office/drawing/2014/main" id="{18CF8E2E-6FB0-495E-9A9F-2E84B59E11C9}"/>
            </a:ext>
          </a:extLst>
        </xdr:cNvPr>
        <xdr:cNvSpPr txBox="1"/>
      </xdr:nvSpPr>
      <xdr:spPr>
        <a:xfrm>
          <a:off x="7978140" y="10431780"/>
          <a:ext cx="25450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Selvmord er generelt underrapporteret</a:t>
          </a:r>
          <a:r>
            <a:rPr lang="da-DK" sz="1100" baseline="0"/>
            <a:t> i medierne pga. presseetisk lovgivning</a:t>
          </a:r>
          <a:endParaRPr lang="da-DK" sz="1100"/>
        </a:p>
      </xdr:txBody>
    </xdr:sp>
    <xdr:clientData/>
  </xdr:twoCellAnchor>
  <xdr:twoCellAnchor>
    <xdr:from>
      <xdr:col>9</xdr:col>
      <xdr:colOff>350520</xdr:colOff>
      <xdr:row>78</xdr:row>
      <xdr:rowOff>80010</xdr:rowOff>
    </xdr:from>
    <xdr:to>
      <xdr:col>13</xdr:col>
      <xdr:colOff>15240</xdr:colOff>
      <xdr:row>83</xdr:row>
      <xdr:rowOff>106680</xdr:rowOff>
    </xdr:to>
    <xdr:cxnSp macro="">
      <xdr:nvCxnSpPr>
        <xdr:cNvPr id="23" name="Lige forbindelse 22">
          <a:extLst>
            <a:ext uri="{FF2B5EF4-FFF2-40B4-BE49-F238E27FC236}">
              <a16:creationId xmlns:a16="http://schemas.microsoft.com/office/drawing/2014/main" id="{FCD17A71-13B4-473A-BEF9-30B822224DA7}"/>
            </a:ext>
          </a:extLst>
        </xdr:cNvPr>
        <xdr:cNvCxnSpPr>
          <a:stCxn id="22" idx="1"/>
        </xdr:cNvCxnSpPr>
      </xdr:nvCxnSpPr>
      <xdr:spPr>
        <a:xfrm flipH="1">
          <a:off x="5875020" y="10687050"/>
          <a:ext cx="2103120" cy="9410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45720</xdr:colOff>
      <xdr:row>110</xdr:row>
      <xdr:rowOff>106680</xdr:rowOff>
    </xdr:from>
    <xdr:to>
      <xdr:col>11</xdr:col>
      <xdr:colOff>350520</xdr:colOff>
      <xdr:row>125</xdr:row>
      <xdr:rowOff>106680</xdr:rowOff>
    </xdr:to>
    <xdr:graphicFrame macro="">
      <xdr:nvGraphicFramePr>
        <xdr:cNvPr id="24" name="Diagram 23">
          <a:extLst>
            <a:ext uri="{FF2B5EF4-FFF2-40B4-BE49-F238E27FC236}">
              <a16:creationId xmlns:a16="http://schemas.microsoft.com/office/drawing/2014/main" id="{1ECA8A3E-DBE7-4C0F-B1E0-AE0837D23C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13</xdr:col>
      <xdr:colOff>0</xdr:colOff>
      <xdr:row>58</xdr:row>
      <xdr:rowOff>137160</xdr:rowOff>
    </xdr:from>
    <xdr:to>
      <xdr:col>19</xdr:col>
      <xdr:colOff>426720</xdr:colOff>
      <xdr:row>64</xdr:row>
      <xdr:rowOff>137160</xdr:rowOff>
    </xdr:to>
    <xdr:sp macro="" textlink="">
      <xdr:nvSpPr>
        <xdr:cNvPr id="25" name="Tekstfelt 24">
          <a:extLst>
            <a:ext uri="{FF2B5EF4-FFF2-40B4-BE49-F238E27FC236}">
              <a16:creationId xmlns:a16="http://schemas.microsoft.com/office/drawing/2014/main" id="{61C60E23-A66C-415A-B87C-3575396BAA45}"/>
            </a:ext>
          </a:extLst>
        </xdr:cNvPr>
        <xdr:cNvSpPr txBox="1"/>
      </xdr:nvSpPr>
      <xdr:spPr>
        <a:xfrm>
          <a:off x="7962900" y="11277600"/>
          <a:ext cx="4084320" cy="10972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46% af ulykkerne skete på kysterne og i havet</a:t>
          </a:r>
        </a:p>
        <a:p>
          <a:r>
            <a:rPr lang="da-DK" sz="1600"/>
            <a:t>40% af ulykkerne skete i havne og i land</a:t>
          </a:r>
        </a:p>
        <a:p>
          <a:r>
            <a:rPr lang="da-DK" sz="1100"/>
            <a:t>4% af ulykkerne skete</a:t>
          </a:r>
          <a:r>
            <a:rPr lang="da-DK" sz="1100" baseline="0"/>
            <a:t> i svømmehaller</a:t>
          </a:r>
          <a:endParaRPr lang="da-DK" sz="1100"/>
        </a:p>
      </xdr:txBody>
    </xdr:sp>
    <xdr:clientData/>
  </xdr:twoCellAnchor>
  <xdr:twoCellAnchor>
    <xdr:from>
      <xdr:col>13</xdr:col>
      <xdr:colOff>0</xdr:colOff>
      <xdr:row>81</xdr:row>
      <xdr:rowOff>0</xdr:rowOff>
    </xdr:from>
    <xdr:to>
      <xdr:col>18</xdr:col>
      <xdr:colOff>541020</xdr:colOff>
      <xdr:row>86</xdr:row>
      <xdr:rowOff>91440</xdr:rowOff>
    </xdr:to>
    <xdr:sp macro="" textlink="">
      <xdr:nvSpPr>
        <xdr:cNvPr id="26" name="Tekstfelt 25">
          <a:extLst>
            <a:ext uri="{FF2B5EF4-FFF2-40B4-BE49-F238E27FC236}">
              <a16:creationId xmlns:a16="http://schemas.microsoft.com/office/drawing/2014/main" id="{19F70888-E9C9-4025-A16C-B4240D5F2699}"/>
            </a:ext>
          </a:extLst>
        </xdr:cNvPr>
        <xdr:cNvSpPr txBox="1"/>
      </xdr:nvSpPr>
      <xdr:spPr>
        <a:xfrm>
          <a:off x="7962900" y="15361920"/>
          <a:ext cx="3589020" cy="10058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Mindst</a:t>
          </a:r>
          <a:r>
            <a:rPr lang="da-DK" sz="1600" baseline="0"/>
            <a:t> 24 </a:t>
          </a:r>
          <a:r>
            <a:rPr lang="da-DK" sz="1600"/>
            <a:t>% af ulykkerne skete under transport på land</a:t>
          </a:r>
        </a:p>
        <a:p>
          <a:r>
            <a:rPr lang="da-DK" sz="1100" baseline="0"/>
            <a:t>14% omkom ved badeulykker, heraf 4% i svømmebassiner</a:t>
          </a:r>
        </a:p>
        <a:p>
          <a:r>
            <a:rPr lang="da-DK" sz="1100" baseline="0"/>
            <a:t>3% omkom i dykkerulykker</a:t>
          </a:r>
          <a:endParaRPr lang="da-DK" sz="1100"/>
        </a:p>
      </xdr:txBody>
    </xdr:sp>
    <xdr:clientData/>
  </xdr:twoCellAnchor>
  <xdr:twoCellAnchor>
    <xdr:from>
      <xdr:col>12</xdr:col>
      <xdr:colOff>556260</xdr:colOff>
      <xdr:row>92</xdr:row>
      <xdr:rowOff>167640</xdr:rowOff>
    </xdr:from>
    <xdr:to>
      <xdr:col>18</xdr:col>
      <xdr:colOff>487680</xdr:colOff>
      <xdr:row>96</xdr:row>
      <xdr:rowOff>106680</xdr:rowOff>
    </xdr:to>
    <xdr:sp macro="" textlink="">
      <xdr:nvSpPr>
        <xdr:cNvPr id="27" name="Tekstfelt 26">
          <a:extLst>
            <a:ext uri="{FF2B5EF4-FFF2-40B4-BE49-F238E27FC236}">
              <a16:creationId xmlns:a16="http://schemas.microsoft.com/office/drawing/2014/main" id="{238B482E-21E8-4FE2-A4CE-D7239E9A4213}"/>
            </a:ext>
          </a:extLst>
        </xdr:cNvPr>
        <xdr:cNvSpPr txBox="1"/>
      </xdr:nvSpPr>
      <xdr:spPr>
        <a:xfrm>
          <a:off x="7909560" y="16184880"/>
          <a:ext cx="3589020" cy="68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81% af de omkomne var mænd</a:t>
          </a:r>
          <a:endParaRPr lang="da-DK" sz="1100"/>
        </a:p>
      </xdr:txBody>
    </xdr:sp>
    <xdr:clientData/>
  </xdr:twoCellAnchor>
  <xdr:twoCellAnchor>
    <xdr:from>
      <xdr:col>13</xdr:col>
      <xdr:colOff>0</xdr:colOff>
      <xdr:row>111</xdr:row>
      <xdr:rowOff>0</xdr:rowOff>
    </xdr:from>
    <xdr:to>
      <xdr:col>18</xdr:col>
      <xdr:colOff>541020</xdr:colOff>
      <xdr:row>114</xdr:row>
      <xdr:rowOff>137160</xdr:rowOff>
    </xdr:to>
    <xdr:sp macro="" textlink="">
      <xdr:nvSpPr>
        <xdr:cNvPr id="28" name="Tekstfelt 27">
          <a:extLst>
            <a:ext uri="{FF2B5EF4-FFF2-40B4-BE49-F238E27FC236}">
              <a16:creationId xmlns:a16="http://schemas.microsoft.com/office/drawing/2014/main" id="{8E62B045-B5FA-401B-98F1-339FC14ED824}"/>
            </a:ext>
          </a:extLst>
        </xdr:cNvPr>
        <xdr:cNvSpPr txBox="1"/>
      </xdr:nvSpPr>
      <xdr:spPr>
        <a:xfrm>
          <a:off x="7962900" y="14447520"/>
          <a:ext cx="3589020" cy="68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Gennemsnitsalderen</a:t>
          </a:r>
          <a:r>
            <a:rPr lang="da-DK" sz="1600" baseline="0"/>
            <a:t> </a:t>
          </a:r>
          <a:r>
            <a:rPr lang="da-DK" sz="1600"/>
            <a:t>af de omkomne var 54 år på tværs af køn</a:t>
          </a:r>
          <a:endParaRPr lang="da-DK" sz="1100"/>
        </a:p>
      </xdr:txBody>
    </xdr:sp>
    <xdr:clientData/>
  </xdr:twoCellAnchor>
  <xdr:twoCellAnchor>
    <xdr:from>
      <xdr:col>12</xdr:col>
      <xdr:colOff>594360</xdr:colOff>
      <xdr:row>22</xdr:row>
      <xdr:rowOff>22860</xdr:rowOff>
    </xdr:from>
    <xdr:to>
      <xdr:col>18</xdr:col>
      <xdr:colOff>533400</xdr:colOff>
      <xdr:row>27</xdr:row>
      <xdr:rowOff>137160</xdr:rowOff>
    </xdr:to>
    <xdr:sp macro="" textlink="">
      <xdr:nvSpPr>
        <xdr:cNvPr id="30" name="Tekstfelt 29">
          <a:extLst>
            <a:ext uri="{FF2B5EF4-FFF2-40B4-BE49-F238E27FC236}">
              <a16:creationId xmlns:a16="http://schemas.microsoft.com/office/drawing/2014/main" id="{A1B578A7-8D30-4537-B481-F72F674A6C8D}"/>
            </a:ext>
          </a:extLst>
        </xdr:cNvPr>
        <xdr:cNvSpPr txBox="1"/>
      </xdr:nvSpPr>
      <xdr:spPr>
        <a:xfrm>
          <a:off x="7947660" y="4107180"/>
          <a:ext cx="3596640" cy="10287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56% af ulykkerne skete i andet halvår</a:t>
          </a:r>
        </a:p>
        <a:p>
          <a:r>
            <a:rPr lang="da-DK" sz="1100" baseline="0"/>
            <a:t>34% skete i fjerde kvartal</a:t>
          </a:r>
        </a:p>
        <a:p>
          <a:r>
            <a:rPr lang="da-DK" sz="1100" baseline="0"/>
            <a:t>Oktober var den måned med flest omkomne</a:t>
          </a:r>
          <a:endParaRPr lang="da-DK" sz="1100"/>
        </a:p>
      </xdr:txBody>
    </xdr:sp>
    <xdr:clientData/>
  </xdr:twoCellAnchor>
  <xdr:twoCellAnchor>
    <xdr:from>
      <xdr:col>4</xdr:col>
      <xdr:colOff>7620</xdr:colOff>
      <xdr:row>129</xdr:row>
      <xdr:rowOff>156210</xdr:rowOff>
    </xdr:from>
    <xdr:to>
      <xdr:col>11</xdr:col>
      <xdr:colOff>312420</xdr:colOff>
      <xdr:row>144</xdr:row>
      <xdr:rowOff>140970</xdr:rowOff>
    </xdr:to>
    <xdr:graphicFrame macro="">
      <xdr:nvGraphicFramePr>
        <xdr:cNvPr id="32" name="Diagram 31">
          <a:extLst>
            <a:ext uri="{FF2B5EF4-FFF2-40B4-BE49-F238E27FC236}">
              <a16:creationId xmlns:a16="http://schemas.microsoft.com/office/drawing/2014/main" id="{48E77ADC-9941-47FA-B842-6C091C549E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0</xdr:colOff>
      <xdr:row>130</xdr:row>
      <xdr:rowOff>0</xdr:rowOff>
    </xdr:from>
    <xdr:to>
      <xdr:col>18</xdr:col>
      <xdr:colOff>541020</xdr:colOff>
      <xdr:row>133</xdr:row>
      <xdr:rowOff>121920</xdr:rowOff>
    </xdr:to>
    <xdr:sp macro="" textlink="">
      <xdr:nvSpPr>
        <xdr:cNvPr id="35" name="Tekstfelt 34">
          <a:extLst>
            <a:ext uri="{FF2B5EF4-FFF2-40B4-BE49-F238E27FC236}">
              <a16:creationId xmlns:a16="http://schemas.microsoft.com/office/drawing/2014/main" id="{9CDDF756-84D4-4D0D-ABEC-D8D658641E6E}"/>
            </a:ext>
          </a:extLst>
        </xdr:cNvPr>
        <xdr:cNvSpPr txBox="1"/>
      </xdr:nvSpPr>
      <xdr:spPr>
        <a:xfrm>
          <a:off x="7962900" y="22814280"/>
          <a:ext cx="3589020" cy="68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79% druknede alene eller var ubevidnet</a:t>
          </a:r>
          <a:endParaRPr lang="da-DK" sz="1100"/>
        </a:p>
      </xdr:txBody>
    </xdr:sp>
    <xdr:clientData/>
  </xdr:twoCellAnchor>
  <xdr:twoCellAnchor>
    <xdr:from>
      <xdr:col>13</xdr:col>
      <xdr:colOff>0</xdr:colOff>
      <xdr:row>149</xdr:row>
      <xdr:rowOff>0</xdr:rowOff>
    </xdr:from>
    <xdr:to>
      <xdr:col>18</xdr:col>
      <xdr:colOff>541020</xdr:colOff>
      <xdr:row>152</xdr:row>
      <xdr:rowOff>121920</xdr:rowOff>
    </xdr:to>
    <xdr:sp macro="" textlink="">
      <xdr:nvSpPr>
        <xdr:cNvPr id="36" name="Tekstfelt 35">
          <a:extLst>
            <a:ext uri="{FF2B5EF4-FFF2-40B4-BE49-F238E27FC236}">
              <a16:creationId xmlns:a16="http://schemas.microsoft.com/office/drawing/2014/main" id="{FDA0032F-35E9-4A82-97B2-4A9778D0FC00}"/>
            </a:ext>
          </a:extLst>
        </xdr:cNvPr>
        <xdr:cNvSpPr txBox="1"/>
      </xdr:nvSpPr>
      <xdr:spPr>
        <a:xfrm>
          <a:off x="7962900" y="26121360"/>
          <a:ext cx="3589020" cy="68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Der</a:t>
          </a:r>
          <a:r>
            <a:rPr lang="da-DK" sz="1600" baseline="0"/>
            <a:t> er usikkerhed om </a:t>
          </a:r>
          <a:r>
            <a:rPr lang="da-DK" sz="1600"/>
            <a:t>hvor mange der druknede i dagslys eller mørke</a:t>
          </a:r>
          <a:endParaRPr lang="da-DK" sz="1100"/>
        </a:p>
      </xdr:txBody>
    </xdr:sp>
    <xdr:clientData/>
  </xdr:twoCellAnchor>
  <xdr:twoCellAnchor>
    <xdr:from>
      <xdr:col>12</xdr:col>
      <xdr:colOff>533400</xdr:colOff>
      <xdr:row>209</xdr:row>
      <xdr:rowOff>15240</xdr:rowOff>
    </xdr:from>
    <xdr:to>
      <xdr:col>18</xdr:col>
      <xdr:colOff>464820</xdr:colOff>
      <xdr:row>212</xdr:row>
      <xdr:rowOff>137160</xdr:rowOff>
    </xdr:to>
    <xdr:sp macro="" textlink="">
      <xdr:nvSpPr>
        <xdr:cNvPr id="37" name="Tekstfelt 36">
          <a:extLst>
            <a:ext uri="{FF2B5EF4-FFF2-40B4-BE49-F238E27FC236}">
              <a16:creationId xmlns:a16="http://schemas.microsoft.com/office/drawing/2014/main" id="{64E6FF88-AA0B-4E42-9041-7630A454774A}"/>
            </a:ext>
          </a:extLst>
        </xdr:cNvPr>
        <xdr:cNvSpPr txBox="1"/>
      </xdr:nvSpPr>
      <xdr:spPr>
        <a:xfrm>
          <a:off x="7886700" y="29824680"/>
          <a:ext cx="3589020" cy="68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Druknedød var den fjerde hyppigste ulykkesrelaterede</a:t>
          </a:r>
          <a:r>
            <a:rPr lang="da-DK" sz="1600" baseline="0"/>
            <a:t> dødsårsag i Danmark</a:t>
          </a:r>
          <a:endParaRPr lang="da-DK" sz="1100"/>
        </a:p>
      </xdr:txBody>
    </xdr:sp>
    <xdr:clientData/>
  </xdr:twoCellAnchor>
  <xdr:twoCellAnchor>
    <xdr:from>
      <xdr:col>12</xdr:col>
      <xdr:colOff>533400</xdr:colOff>
      <xdr:row>190</xdr:row>
      <xdr:rowOff>167640</xdr:rowOff>
    </xdr:from>
    <xdr:to>
      <xdr:col>19</xdr:col>
      <xdr:colOff>91440</xdr:colOff>
      <xdr:row>204</xdr:row>
      <xdr:rowOff>76200</xdr:rowOff>
    </xdr:to>
    <xdr:sp macro="" textlink="">
      <xdr:nvSpPr>
        <xdr:cNvPr id="38" name="Tekstfelt 37">
          <a:extLst>
            <a:ext uri="{FF2B5EF4-FFF2-40B4-BE49-F238E27FC236}">
              <a16:creationId xmlns:a16="http://schemas.microsoft.com/office/drawing/2014/main" id="{F3B84606-1E0D-4455-B3F5-2790F85C7EDD}"/>
            </a:ext>
          </a:extLst>
        </xdr:cNvPr>
        <xdr:cNvSpPr txBox="1"/>
      </xdr:nvSpPr>
      <xdr:spPr>
        <a:xfrm>
          <a:off x="7886700" y="35539680"/>
          <a:ext cx="3825240" cy="25298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I hver fatal drukneulykke tabte det danske </a:t>
          </a:r>
          <a:r>
            <a:rPr lang="da-DK" sz="1600" baseline="0"/>
            <a:t>samfund</a:t>
          </a:r>
          <a:r>
            <a:rPr lang="da-DK" sz="1600"/>
            <a:t> ca. 30 mio. kr.</a:t>
          </a:r>
        </a:p>
        <a:p>
          <a:endParaRPr lang="da-DK" sz="1600"/>
        </a:p>
        <a:p>
          <a:r>
            <a:rPr lang="da-DK" sz="1600"/>
            <a:t>De samlede </a:t>
          </a:r>
          <a:r>
            <a:rPr lang="da-DK" sz="1600" baseline="0"/>
            <a:t>samfundsøkonomiske tab ved drukneulykker i 2021 var mindst 2,1 mia. kr.</a:t>
          </a:r>
        </a:p>
        <a:p>
          <a:endParaRPr lang="da-DK" sz="1600" baseline="0"/>
        </a:p>
        <a:p>
          <a:r>
            <a:rPr lang="da-DK" sz="1600" baseline="0"/>
            <a:t>Dette er uden omkostninger og tab ved de ikke-fatale drukneulykker.</a:t>
          </a:r>
          <a:endParaRPr lang="da-DK" sz="1100"/>
        </a:p>
      </xdr:txBody>
    </xdr:sp>
    <xdr:clientData/>
  </xdr:twoCellAnchor>
  <xdr:twoCellAnchor>
    <xdr:from>
      <xdr:col>4</xdr:col>
      <xdr:colOff>533400</xdr:colOff>
      <xdr:row>209</xdr:row>
      <xdr:rowOff>19050</xdr:rowOff>
    </xdr:from>
    <xdr:to>
      <xdr:col>12</xdr:col>
      <xdr:colOff>228600</xdr:colOff>
      <xdr:row>223</xdr:row>
      <xdr:rowOff>163830</xdr:rowOff>
    </xdr:to>
    <xdr:graphicFrame macro="">
      <xdr:nvGraphicFramePr>
        <xdr:cNvPr id="39" name="Diagram 38">
          <a:extLst>
            <a:ext uri="{FF2B5EF4-FFF2-40B4-BE49-F238E27FC236}">
              <a16:creationId xmlns:a16="http://schemas.microsoft.com/office/drawing/2014/main" id="{3EF6F99C-6419-4AED-8919-DB7E7CE974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15240</xdr:colOff>
      <xdr:row>149</xdr:row>
      <xdr:rowOff>45720</xdr:rowOff>
    </xdr:from>
    <xdr:to>
      <xdr:col>11</xdr:col>
      <xdr:colOff>320040</xdr:colOff>
      <xdr:row>164</xdr:row>
      <xdr:rowOff>30480</xdr:rowOff>
    </xdr:to>
    <xdr:graphicFrame macro="">
      <xdr:nvGraphicFramePr>
        <xdr:cNvPr id="29" name="Diagram 28">
          <a:extLst>
            <a:ext uri="{FF2B5EF4-FFF2-40B4-BE49-F238E27FC236}">
              <a16:creationId xmlns:a16="http://schemas.microsoft.com/office/drawing/2014/main" id="{CC5BA955-1154-4EEE-90F2-1D61E2C9FD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22860</xdr:colOff>
      <xdr:row>169</xdr:row>
      <xdr:rowOff>186690</xdr:rowOff>
    </xdr:from>
    <xdr:to>
      <xdr:col>11</xdr:col>
      <xdr:colOff>327660</xdr:colOff>
      <xdr:row>184</xdr:row>
      <xdr:rowOff>171450</xdr:rowOff>
    </xdr:to>
    <xdr:graphicFrame macro="">
      <xdr:nvGraphicFramePr>
        <xdr:cNvPr id="33" name="Diagram 32">
          <a:extLst>
            <a:ext uri="{FF2B5EF4-FFF2-40B4-BE49-F238E27FC236}">
              <a16:creationId xmlns:a16="http://schemas.microsoft.com/office/drawing/2014/main" id="{F27C66DF-DAE7-417C-B080-2CF39B785F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13</xdr:col>
      <xdr:colOff>0</xdr:colOff>
      <xdr:row>170</xdr:row>
      <xdr:rowOff>0</xdr:rowOff>
    </xdr:from>
    <xdr:to>
      <xdr:col>18</xdr:col>
      <xdr:colOff>480060</xdr:colOff>
      <xdr:row>174</xdr:row>
      <xdr:rowOff>129540</xdr:rowOff>
    </xdr:to>
    <xdr:sp macro="" textlink="">
      <xdr:nvSpPr>
        <xdr:cNvPr id="40" name="Tekstfelt 39">
          <a:extLst>
            <a:ext uri="{FF2B5EF4-FFF2-40B4-BE49-F238E27FC236}">
              <a16:creationId xmlns:a16="http://schemas.microsoft.com/office/drawing/2014/main" id="{EBD8D954-DA68-419B-81FA-672C2225A2F9}"/>
            </a:ext>
          </a:extLst>
        </xdr:cNvPr>
        <xdr:cNvSpPr txBox="1"/>
      </xdr:nvSpPr>
      <xdr:spPr>
        <a:xfrm>
          <a:off x="7962900" y="30358080"/>
          <a:ext cx="3528060" cy="8610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Det</a:t>
          </a:r>
          <a:r>
            <a:rPr lang="da-DK" sz="1600" baseline="0"/>
            <a:t> er usikkerhed om hvorvidt alkohol eller andre substanser havde betydning for dru</a:t>
          </a:r>
          <a:r>
            <a:rPr lang="da-DK" sz="1600"/>
            <a:t>kneulykkerne.</a:t>
          </a:r>
          <a:endParaRPr lang="da-DK" sz="1100"/>
        </a:p>
      </xdr:txBody>
    </xdr:sp>
    <xdr:clientData/>
  </xdr:twoCellAnchor>
  <xdr:twoCellAnchor editAs="oneCell">
    <xdr:from>
      <xdr:col>18</xdr:col>
      <xdr:colOff>0</xdr:colOff>
      <xdr:row>0</xdr:row>
      <xdr:rowOff>0</xdr:rowOff>
    </xdr:from>
    <xdr:to>
      <xdr:col>19</xdr:col>
      <xdr:colOff>373381</xdr:colOff>
      <xdr:row>0</xdr:row>
      <xdr:rowOff>518160</xdr:rowOff>
    </xdr:to>
    <xdr:pic>
      <xdr:nvPicPr>
        <xdr:cNvPr id="41" name="Billede 40">
          <a:extLst>
            <a:ext uri="{FF2B5EF4-FFF2-40B4-BE49-F238E27FC236}">
              <a16:creationId xmlns:a16="http://schemas.microsoft.com/office/drawing/2014/main" id="{A62B8C3C-C015-40E8-9947-1E5B81507CFB}"/>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1010900" y="0"/>
          <a:ext cx="982981" cy="518160"/>
        </a:xfrm>
        <a:prstGeom prst="rect">
          <a:avLst/>
        </a:prstGeom>
      </xdr:spPr>
    </xdr:pic>
    <xdr:clientData/>
  </xdr:twoCellAnchor>
  <xdr:twoCellAnchor editAs="oneCell">
    <xdr:from>
      <xdr:col>18</xdr:col>
      <xdr:colOff>0</xdr:colOff>
      <xdr:row>0</xdr:row>
      <xdr:rowOff>0</xdr:rowOff>
    </xdr:from>
    <xdr:to>
      <xdr:col>19</xdr:col>
      <xdr:colOff>561304</xdr:colOff>
      <xdr:row>1</xdr:row>
      <xdr:rowOff>60960</xdr:rowOff>
    </xdr:to>
    <xdr:pic>
      <xdr:nvPicPr>
        <xdr:cNvPr id="42" name="Billede 41">
          <a:extLst>
            <a:ext uri="{FF2B5EF4-FFF2-40B4-BE49-F238E27FC236}">
              <a16:creationId xmlns:a16="http://schemas.microsoft.com/office/drawing/2014/main" id="{A089274B-B492-49E0-8110-6DD125151BF7}"/>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1010900" y="0"/>
          <a:ext cx="1170904" cy="6172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67</xdr:col>
      <xdr:colOff>0</xdr:colOff>
      <xdr:row>0</xdr:row>
      <xdr:rowOff>0</xdr:rowOff>
    </xdr:from>
    <xdr:to>
      <xdr:col>68</xdr:col>
      <xdr:colOff>373381</xdr:colOff>
      <xdr:row>1</xdr:row>
      <xdr:rowOff>30480</xdr:rowOff>
    </xdr:to>
    <xdr:pic>
      <xdr:nvPicPr>
        <xdr:cNvPr id="2" name="Billede 1">
          <a:extLst>
            <a:ext uri="{FF2B5EF4-FFF2-40B4-BE49-F238E27FC236}">
              <a16:creationId xmlns:a16="http://schemas.microsoft.com/office/drawing/2014/main" id="{7F127369-2BA8-4F28-B144-57BA5460A4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64880" y="0"/>
          <a:ext cx="982980" cy="518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247649</xdr:colOff>
      <xdr:row>1</xdr:row>
      <xdr:rowOff>20955</xdr:rowOff>
    </xdr:from>
    <xdr:to>
      <xdr:col>21</xdr:col>
      <xdr:colOff>142875</xdr:colOff>
      <xdr:row>36</xdr:row>
      <xdr:rowOff>97155</xdr:rowOff>
    </xdr:to>
    <xdr:graphicFrame macro="">
      <xdr:nvGraphicFramePr>
        <xdr:cNvPr id="2" name="Diagram 1">
          <a:extLst>
            <a:ext uri="{FF2B5EF4-FFF2-40B4-BE49-F238E27FC236}">
              <a16:creationId xmlns:a16="http://schemas.microsoft.com/office/drawing/2014/main" id="{AEB41CE6-ABD4-4652-9B39-BBC8E0F102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22</xdr:col>
      <xdr:colOff>15239</xdr:colOff>
      <xdr:row>1</xdr:row>
      <xdr:rowOff>7620</xdr:rowOff>
    </xdr:from>
    <xdr:to>
      <xdr:col>23</xdr:col>
      <xdr:colOff>489808</xdr:colOff>
      <xdr:row>4</xdr:row>
      <xdr:rowOff>30480</xdr:rowOff>
    </xdr:to>
    <xdr:pic>
      <xdr:nvPicPr>
        <xdr:cNvPr id="3" name="Billede 2">
          <a:extLst>
            <a:ext uri="{FF2B5EF4-FFF2-40B4-BE49-F238E27FC236}">
              <a16:creationId xmlns:a16="http://schemas.microsoft.com/office/drawing/2014/main" id="{B0A22AE7-AF82-4D35-918B-F259363CA6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504419" y="190500"/>
          <a:ext cx="1084169" cy="5715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811A34-A61B-41BB-AF69-FC37F2EF58DE}" name="Tabel1" displayName="Tabel1" ref="AO7:AO8" insertRow="1" totalsRowShown="0">
  <autoFilter ref="AO7:AO8" xr:uid="{31A01603-304A-4FB6-8127-F824A897E47E}"/>
  <tableColumns count="1">
    <tableColumn id="1" xr3:uid="{2AA0CBFE-4CC5-4615-954B-04946EC0C75B}" name="Kolonne1"/>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faerdselssikkerhedskommissionen.dk/media/1089/maal-og-strategi.pdf" TargetMode="External"/><Relationship Id="rId7" Type="http://schemas.openxmlformats.org/officeDocument/2006/relationships/vmlDrawing" Target="../drawings/vmlDrawing1.vml"/><Relationship Id="rId2" Type="http://schemas.openxmlformats.org/officeDocument/2006/relationships/hyperlink" Target="https://sundhedsdatastyrelsen.dk/da/tal-og-analyser/analyser-og-rapporter/andre-analyser-og-rapporter/doedsaarsagsregisteret" TargetMode="External"/><Relationship Id="rId1" Type="http://schemas.openxmlformats.org/officeDocument/2006/relationships/hyperlink" Target="https://gateway.euro.who.int/en/indicators/hfamdb_16-sdr-accidental-drowning-and-submersion-per-100-000/visualizations/"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s://dors.dk/oevrige-publikationer/arbejdspapir/betinget-vaerdisaetning-vaerdien-statistisk-liv-danmark"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bornholm.nu/nyheder/mand-faldt-over-bord-fra-skib/103478%22"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EAD23-CCA8-4BC3-A5FA-E06041E6906C}">
  <sheetPr>
    <tabColor rgb="FF0070C0"/>
  </sheetPr>
  <dimension ref="A1"/>
  <sheetViews>
    <sheetView tabSelected="1" workbookViewId="0">
      <selection activeCell="P45" sqref="P45"/>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C1D98-5361-4705-A90A-7FB71D641684}">
  <sheetPr>
    <tabColor rgb="FFFFFF00"/>
  </sheetPr>
  <dimension ref="A1:AO257"/>
  <sheetViews>
    <sheetView zoomScaleNormal="100" workbookViewId="0"/>
  </sheetViews>
  <sheetFormatPr defaultRowHeight="14.4" x14ac:dyDescent="0.3"/>
  <cols>
    <col min="1" max="1" width="3.109375" customWidth="1"/>
    <col min="2" max="2" width="18.44140625" customWidth="1"/>
    <col min="3" max="3" width="4.88671875" customWidth="1"/>
    <col min="4" max="4" width="9.6640625" customWidth="1"/>
    <col min="41" max="41" width="10.88671875" customWidth="1"/>
  </cols>
  <sheetData>
    <row r="1" spans="1:41" ht="43.8" thickBot="1" x14ac:dyDescent="0.5">
      <c r="A1" s="5"/>
      <c r="B1" s="5"/>
      <c r="C1" s="5"/>
      <c r="D1" s="5"/>
      <c r="E1" s="53" t="s">
        <v>77</v>
      </c>
      <c r="F1" s="54" t="s">
        <v>78</v>
      </c>
      <c r="G1" s="54" t="s">
        <v>9</v>
      </c>
      <c r="H1" s="54" t="s">
        <v>10</v>
      </c>
      <c r="I1" s="54" t="s">
        <v>11</v>
      </c>
      <c r="J1" s="54" t="s">
        <v>12</v>
      </c>
      <c r="K1" s="55"/>
      <c r="L1" s="56" t="s">
        <v>13</v>
      </c>
      <c r="M1" s="57"/>
      <c r="N1" s="57"/>
      <c r="O1" s="58">
        <f>E2+F2</f>
        <v>70</v>
      </c>
      <c r="P1" s="56" t="s">
        <v>144</v>
      </c>
      <c r="Q1" s="59"/>
      <c r="R1" s="5"/>
      <c r="S1" s="5"/>
      <c r="T1" s="5"/>
      <c r="U1" s="5"/>
      <c r="V1" s="5"/>
      <c r="W1" s="5"/>
    </row>
    <row r="2" spans="1:41" ht="16.2" thickBot="1" x14ac:dyDescent="0.35">
      <c r="A2" s="5"/>
      <c r="B2" s="5"/>
      <c r="C2" s="5"/>
      <c r="D2" s="5"/>
      <c r="E2" s="60">
        <f>'Registrede drukneulykker i 2021'!$BB$2</f>
        <v>57</v>
      </c>
      <c r="F2" s="60">
        <f>'Registrede drukneulykker i 2021'!$BC$2</f>
        <v>13</v>
      </c>
      <c r="G2" s="60">
        <f>'Registrede drukneulykker i 2021'!$BD$2</f>
        <v>1</v>
      </c>
      <c r="H2" s="60">
        <f>'Registrede drukneulykker i 2021'!$BE$2</f>
        <v>6</v>
      </c>
      <c r="I2" s="60">
        <f>'Registrede drukneulykker i 2021'!$BF$2</f>
        <v>29</v>
      </c>
      <c r="J2" s="60">
        <f>'Registrede drukneulykker i 2021'!$BG$2</f>
        <v>5</v>
      </c>
      <c r="K2" s="16"/>
      <c r="L2" s="17"/>
      <c r="M2" s="17"/>
      <c r="N2" s="17"/>
      <c r="O2" s="17"/>
      <c r="P2" s="17"/>
      <c r="Q2" s="61"/>
      <c r="R2" s="5"/>
      <c r="S2" s="20" t="s">
        <v>2295</v>
      </c>
      <c r="T2" s="5"/>
      <c r="U2" s="5"/>
      <c r="V2" s="5"/>
      <c r="W2" s="5"/>
    </row>
    <row r="3" spans="1:41" ht="15.6" x14ac:dyDescent="0.3">
      <c r="A3" s="5"/>
      <c r="B3" s="5"/>
      <c r="C3" s="5"/>
      <c r="D3" s="5"/>
      <c r="E3" s="62"/>
      <c r="F3" s="63"/>
      <c r="G3" s="63"/>
      <c r="H3" s="63"/>
      <c r="I3" s="63"/>
      <c r="J3" s="63"/>
      <c r="K3" s="64"/>
      <c r="L3" s="66" t="s">
        <v>2293</v>
      </c>
      <c r="M3" s="64"/>
      <c r="N3" s="64"/>
      <c r="O3" s="64"/>
      <c r="P3" s="64"/>
      <c r="Q3" s="65"/>
      <c r="R3" s="5"/>
      <c r="S3" s="5"/>
      <c r="T3" s="5"/>
      <c r="U3" s="5"/>
      <c r="V3" s="5"/>
      <c r="W3" s="5"/>
    </row>
    <row r="4" spans="1:41" ht="15.6" x14ac:dyDescent="0.3">
      <c r="A4" s="5"/>
      <c r="B4" s="5"/>
      <c r="C4" s="5"/>
      <c r="D4" s="5"/>
      <c r="E4" s="67"/>
      <c r="F4" s="67"/>
      <c r="G4" s="67"/>
      <c r="H4" s="67"/>
      <c r="I4" s="67"/>
      <c r="J4" s="67"/>
      <c r="K4" s="23"/>
      <c r="L4" s="68"/>
      <c r="M4" s="23"/>
      <c r="N4" s="23"/>
      <c r="O4" s="23"/>
      <c r="P4" s="23"/>
      <c r="Q4" s="23"/>
      <c r="R4" s="5"/>
      <c r="S4" s="5"/>
      <c r="T4" s="5"/>
      <c r="U4" s="5"/>
      <c r="V4" s="5"/>
      <c r="W4" s="5"/>
    </row>
    <row r="5" spans="1:41" ht="15.6" x14ac:dyDescent="0.3">
      <c r="A5" s="5"/>
      <c r="B5" s="5"/>
      <c r="C5" s="5"/>
      <c r="D5" s="5"/>
      <c r="E5" s="67"/>
      <c r="F5" s="67"/>
      <c r="G5" s="67"/>
      <c r="H5" s="67"/>
      <c r="I5" s="67"/>
      <c r="J5" s="67"/>
      <c r="K5" s="23"/>
      <c r="L5" s="68"/>
      <c r="M5" s="23"/>
      <c r="N5" s="23"/>
      <c r="O5" s="23"/>
      <c r="P5" s="23"/>
      <c r="Q5" s="23"/>
      <c r="R5" s="5"/>
      <c r="S5" s="5"/>
      <c r="T5" s="5"/>
      <c r="U5" s="5"/>
      <c r="V5" s="5"/>
      <c r="W5" s="5"/>
    </row>
    <row r="6" spans="1:41" x14ac:dyDescent="0.3">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41" ht="15.6" x14ac:dyDescent="0.3">
      <c r="A7" s="5"/>
      <c r="B7" s="41" t="s">
        <v>47</v>
      </c>
      <c r="C7" s="5" t="s">
        <v>48</v>
      </c>
      <c r="D7" s="5"/>
      <c r="E7" s="5" t="s">
        <v>49</v>
      </c>
      <c r="F7" s="5"/>
      <c r="G7" s="5" t="s">
        <v>50</v>
      </c>
      <c r="H7" s="5"/>
      <c r="I7" s="5"/>
      <c r="J7" s="5"/>
      <c r="K7" s="5"/>
      <c r="L7" s="5"/>
      <c r="M7" s="5"/>
      <c r="N7" s="5"/>
      <c r="O7" s="5"/>
      <c r="P7" s="5"/>
      <c r="Q7" s="5"/>
      <c r="R7" s="5"/>
      <c r="S7" s="5"/>
      <c r="T7" s="5"/>
      <c r="U7" s="5"/>
      <c r="V7" s="5"/>
      <c r="W7" s="5"/>
      <c r="X7" s="5"/>
      <c r="Y7" s="5"/>
      <c r="Z7" s="5"/>
      <c r="AA7" s="5"/>
      <c r="AB7" s="5"/>
      <c r="AC7" s="5"/>
      <c r="AD7" s="5"/>
      <c r="AE7" s="5"/>
      <c r="AF7" s="5"/>
      <c r="AO7" t="s">
        <v>113</v>
      </c>
    </row>
    <row r="8" spans="1:41" x14ac:dyDescent="0.3">
      <c r="A8" s="5"/>
      <c r="B8" s="5" t="s">
        <v>51</v>
      </c>
      <c r="C8" s="5">
        <f>'Registrede drukneulykker i 2021'!$C$2</f>
        <v>4</v>
      </c>
      <c r="D8" s="39">
        <f>C8/C20</f>
        <v>5.7142857142857141E-2</v>
      </c>
      <c r="E8" s="5"/>
      <c r="F8" s="5"/>
      <c r="G8" s="5"/>
      <c r="H8" s="5"/>
      <c r="I8" s="5"/>
      <c r="J8" s="5"/>
      <c r="K8" s="5"/>
      <c r="L8" s="5"/>
      <c r="M8" s="5"/>
      <c r="N8" s="5"/>
      <c r="O8" s="5"/>
      <c r="P8" s="5"/>
      <c r="Q8" s="5"/>
      <c r="R8" s="5"/>
      <c r="S8" s="5"/>
      <c r="T8" s="5"/>
      <c r="U8" s="5"/>
      <c r="V8" s="5"/>
      <c r="W8" s="5"/>
      <c r="X8" s="5"/>
      <c r="Y8" s="5"/>
      <c r="Z8" s="5"/>
      <c r="AA8" s="5"/>
      <c r="AB8" s="5"/>
      <c r="AC8" s="5"/>
      <c r="AD8" s="5"/>
      <c r="AE8" s="5"/>
      <c r="AF8" s="5"/>
    </row>
    <row r="9" spans="1:41" x14ac:dyDescent="0.3">
      <c r="A9" s="5"/>
      <c r="B9" s="5" t="s">
        <v>52</v>
      </c>
      <c r="C9" s="5">
        <f>'Registrede drukneulykker i 2021'!$D$2</f>
        <v>3</v>
      </c>
      <c r="D9" s="39">
        <f>C9/C20</f>
        <v>4.2857142857142858E-2</v>
      </c>
      <c r="E9" s="5"/>
      <c r="F9" s="5"/>
      <c r="G9" s="5"/>
      <c r="H9" s="5"/>
      <c r="I9" s="5"/>
      <c r="J9" s="5"/>
      <c r="K9" s="5"/>
      <c r="L9" s="5"/>
      <c r="M9" s="5"/>
      <c r="N9" s="5"/>
      <c r="O9" s="5"/>
      <c r="P9" s="5"/>
      <c r="Q9" s="5"/>
      <c r="R9" s="5"/>
      <c r="S9" s="5"/>
      <c r="T9" s="5"/>
      <c r="U9" s="5"/>
      <c r="V9" s="5"/>
      <c r="W9" s="5"/>
      <c r="X9" s="5"/>
      <c r="Y9" s="5"/>
      <c r="Z9" s="5"/>
      <c r="AA9" s="5"/>
      <c r="AB9" s="5"/>
      <c r="AC9" s="5"/>
      <c r="AD9" s="5"/>
      <c r="AE9" s="5"/>
      <c r="AF9" s="5"/>
    </row>
    <row r="10" spans="1:41" x14ac:dyDescent="0.3">
      <c r="A10" s="5"/>
      <c r="B10" s="22" t="s">
        <v>53</v>
      </c>
      <c r="C10" s="22">
        <f>'Registrede drukneulykker i 2021'!$E$2</f>
        <v>5</v>
      </c>
      <c r="D10" s="42">
        <f>C10/C20</f>
        <v>7.1428571428571425E-2</v>
      </c>
      <c r="E10" s="5"/>
      <c r="F10" s="5"/>
      <c r="G10" s="5" t="s">
        <v>54</v>
      </c>
      <c r="H10" s="5">
        <f>SUM(C8:C10)</f>
        <v>12</v>
      </c>
      <c r="I10" s="5"/>
      <c r="J10" s="5"/>
      <c r="K10" s="5"/>
      <c r="L10" s="5"/>
      <c r="M10" s="5"/>
      <c r="N10" s="5"/>
      <c r="O10" s="5"/>
      <c r="P10" s="5"/>
      <c r="Q10" s="5"/>
      <c r="R10" s="5"/>
      <c r="S10" s="5"/>
      <c r="T10" s="5"/>
      <c r="U10" s="5"/>
      <c r="V10" s="5"/>
      <c r="W10" s="5"/>
      <c r="X10" s="5"/>
      <c r="Y10" s="5"/>
      <c r="Z10" s="5"/>
      <c r="AA10" s="5"/>
      <c r="AB10" s="5"/>
      <c r="AC10" s="5"/>
      <c r="AD10" s="5"/>
      <c r="AE10" s="5"/>
      <c r="AF10" s="5"/>
    </row>
    <row r="11" spans="1:41" x14ac:dyDescent="0.3">
      <c r="A11" s="22"/>
      <c r="B11" s="22" t="s">
        <v>55</v>
      </c>
      <c r="C11" s="22">
        <f>'Registrede drukneulykker i 2021'!$F$2</f>
        <v>6</v>
      </c>
      <c r="D11" s="42">
        <f>C11/C20</f>
        <v>8.5714285714285715E-2</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row>
    <row r="12" spans="1:41" x14ac:dyDescent="0.3">
      <c r="A12" s="22"/>
      <c r="B12" s="22" t="s">
        <v>56</v>
      </c>
      <c r="C12" s="22">
        <f>'Registrede drukneulykker i 2021'!$G$2</f>
        <v>4</v>
      </c>
      <c r="D12" s="42">
        <f>C12/C20</f>
        <v>5.7142857142857141E-2</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row>
    <row r="13" spans="1:41" x14ac:dyDescent="0.3">
      <c r="A13" s="22"/>
      <c r="B13" s="22" t="s">
        <v>57</v>
      </c>
      <c r="C13" s="22">
        <f>'Registrede drukneulykker i 2021'!$H$2</f>
        <v>9</v>
      </c>
      <c r="D13" s="42">
        <f>C13/C20</f>
        <v>0.12857142857142856</v>
      </c>
      <c r="E13" s="5" t="s">
        <v>58</v>
      </c>
      <c r="F13" s="5">
        <f>SUM(C8:C13)</f>
        <v>31</v>
      </c>
      <c r="G13" s="5" t="s">
        <v>59</v>
      </c>
      <c r="H13" s="5">
        <f>SUM(C11:C13)</f>
        <v>19</v>
      </c>
      <c r="I13" s="5"/>
      <c r="J13" s="5"/>
      <c r="K13" s="5"/>
      <c r="L13" s="5"/>
      <c r="M13" s="5"/>
      <c r="N13" s="5"/>
      <c r="O13" s="5"/>
      <c r="P13" s="5"/>
      <c r="Q13" s="5"/>
      <c r="R13" s="5"/>
      <c r="S13" s="5"/>
      <c r="T13" s="5"/>
      <c r="U13" s="5"/>
      <c r="V13" s="5"/>
      <c r="W13" s="5"/>
      <c r="X13" s="5"/>
      <c r="Y13" s="5"/>
      <c r="Z13" s="5"/>
      <c r="AA13" s="5"/>
      <c r="AB13" s="5"/>
      <c r="AC13" s="5"/>
      <c r="AD13" s="5"/>
      <c r="AE13" s="5"/>
      <c r="AF13" s="5"/>
    </row>
    <row r="14" spans="1:41" x14ac:dyDescent="0.3">
      <c r="A14" s="5"/>
      <c r="B14" s="22" t="s">
        <v>60</v>
      </c>
      <c r="C14" s="22">
        <f>'Registrede drukneulykker i 2021'!$I$2</f>
        <v>5</v>
      </c>
      <c r="D14" s="42">
        <f>C14/C20</f>
        <v>7.1428571428571425E-2</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row>
    <row r="15" spans="1:41" x14ac:dyDescent="0.3">
      <c r="A15" s="22"/>
      <c r="B15" s="22" t="s">
        <v>61</v>
      </c>
      <c r="C15" s="22">
        <f>'Registrede drukneulykker i 2021'!$J$2</f>
        <v>8</v>
      </c>
      <c r="D15" s="42">
        <f>C15/C20</f>
        <v>0.11428571428571428</v>
      </c>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41" x14ac:dyDescent="0.3">
      <c r="A16" s="5"/>
      <c r="B16" s="5" t="s">
        <v>62</v>
      </c>
      <c r="C16" s="5">
        <f>'Registrede drukneulykker i 2021'!$K$2</f>
        <v>2</v>
      </c>
      <c r="D16" s="39">
        <f>C16/C20</f>
        <v>2.8571428571428571E-2</v>
      </c>
      <c r="E16" s="5"/>
      <c r="F16" s="5"/>
      <c r="G16" s="5" t="s">
        <v>63</v>
      </c>
      <c r="H16" s="5">
        <f>SUM(C14:C16)</f>
        <v>15</v>
      </c>
      <c r="I16" s="5"/>
      <c r="J16" s="5"/>
      <c r="K16" s="5"/>
      <c r="L16" s="5"/>
      <c r="M16" s="5"/>
      <c r="N16" s="5"/>
      <c r="O16" s="5"/>
      <c r="P16" s="5"/>
      <c r="Q16" s="5"/>
      <c r="R16" s="5"/>
      <c r="S16" s="5"/>
      <c r="T16" s="5"/>
      <c r="U16" s="5"/>
      <c r="V16" s="5"/>
      <c r="W16" s="5"/>
      <c r="X16" s="5"/>
      <c r="Y16" s="5"/>
      <c r="Z16" s="5"/>
      <c r="AA16" s="5"/>
      <c r="AB16" s="5"/>
      <c r="AC16" s="5"/>
      <c r="AD16" s="5"/>
      <c r="AE16" s="5"/>
      <c r="AF16" s="5"/>
    </row>
    <row r="17" spans="1:32" x14ac:dyDescent="0.3">
      <c r="A17" s="5"/>
      <c r="B17" s="5" t="s">
        <v>64</v>
      </c>
      <c r="C17" s="5">
        <f>'Registrede drukneulykker i 2021'!$L$2</f>
        <v>11</v>
      </c>
      <c r="D17" s="39">
        <f>C17/C20</f>
        <v>0.15714285714285714</v>
      </c>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row>
    <row r="18" spans="1:32" x14ac:dyDescent="0.3">
      <c r="A18" s="5"/>
      <c r="B18" s="5" t="s">
        <v>65</v>
      </c>
      <c r="C18" s="5">
        <f>'Registrede drukneulykker i 2021'!$M$2</f>
        <v>8</v>
      </c>
      <c r="D18" s="39">
        <f>C18/C20</f>
        <v>0.11428571428571428</v>
      </c>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1:32" x14ac:dyDescent="0.3">
      <c r="A19" s="5"/>
      <c r="B19" s="5" t="s">
        <v>66</v>
      </c>
      <c r="C19" s="5">
        <f>'Registrede drukneulykker i 2021'!$N$2</f>
        <v>5</v>
      </c>
      <c r="D19" s="39">
        <f>C19/C20</f>
        <v>7.1428571428571425E-2</v>
      </c>
      <c r="E19" s="5" t="s">
        <v>67</v>
      </c>
      <c r="F19" s="5">
        <f>SUM(C14:C19)</f>
        <v>39</v>
      </c>
      <c r="G19" s="5" t="s">
        <v>68</v>
      </c>
      <c r="H19" s="5">
        <f>SUM(C17:C19)</f>
        <v>24</v>
      </c>
      <c r="I19" s="5"/>
      <c r="J19" s="5"/>
      <c r="K19" s="5"/>
      <c r="L19" s="5"/>
      <c r="M19" s="5"/>
      <c r="N19" s="5"/>
      <c r="O19" s="5"/>
      <c r="P19" s="5"/>
      <c r="Q19" s="5"/>
      <c r="R19" s="5"/>
      <c r="S19" s="5"/>
      <c r="T19" s="5"/>
      <c r="U19" s="5"/>
      <c r="V19" s="5"/>
      <c r="W19" s="5"/>
      <c r="X19" s="5"/>
      <c r="Y19" s="5"/>
      <c r="Z19" s="5"/>
      <c r="AA19" s="5"/>
      <c r="AB19" s="5"/>
      <c r="AC19" s="5"/>
      <c r="AD19" s="5"/>
      <c r="AE19" s="5"/>
      <c r="AF19" s="5"/>
    </row>
    <row r="20" spans="1:32" x14ac:dyDescent="0.3">
      <c r="A20" s="5"/>
      <c r="B20" s="5"/>
      <c r="C20" s="38">
        <f>SUM(C8:C19)</f>
        <v>70</v>
      </c>
      <c r="D20" s="5"/>
      <c r="E20" s="5"/>
      <c r="F20" s="5">
        <f>SUM(F19,F13)</f>
        <v>70</v>
      </c>
      <c r="G20" s="5"/>
      <c r="H20" s="5">
        <f>SUM(H19,H16,H13,H10)</f>
        <v>70</v>
      </c>
      <c r="I20" s="5"/>
      <c r="J20" s="5"/>
      <c r="K20" s="5"/>
      <c r="L20" s="5"/>
      <c r="M20" s="5"/>
      <c r="N20" s="5"/>
      <c r="O20" s="5"/>
      <c r="P20" s="5"/>
      <c r="Q20" s="5"/>
      <c r="R20" s="5"/>
      <c r="S20" s="5"/>
      <c r="T20" s="5"/>
      <c r="U20" s="5"/>
      <c r="V20" s="5"/>
      <c r="W20" s="5"/>
      <c r="X20" s="5"/>
      <c r="Y20" s="5"/>
      <c r="Z20" s="5"/>
      <c r="AA20" s="5"/>
      <c r="AB20" s="5"/>
      <c r="AC20" s="5"/>
      <c r="AD20" s="5"/>
      <c r="AE20" s="5"/>
      <c r="AF20" s="5"/>
    </row>
    <row r="21" spans="1:32" x14ac:dyDescent="0.3">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row>
    <row r="22" spans="1:32" x14ac:dyDescent="0.3">
      <c r="A22" s="5"/>
      <c r="B22" s="5" t="s">
        <v>96</v>
      </c>
      <c r="C22" s="39">
        <f>SUM(C8:C13)/C20</f>
        <v>0.44285714285714284</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row>
    <row r="23" spans="1:32" x14ac:dyDescent="0.3">
      <c r="A23" s="5"/>
      <c r="B23" s="5" t="s">
        <v>121</v>
      </c>
      <c r="C23" s="39">
        <f>SUM(C14:C19)/C20</f>
        <v>0.55714285714285716</v>
      </c>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row>
    <row r="24" spans="1:32" x14ac:dyDescent="0.3">
      <c r="A24" s="5"/>
      <c r="B24" s="5"/>
      <c r="C24" s="39"/>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row>
    <row r="25" spans="1:32" x14ac:dyDescent="0.3">
      <c r="A25" s="5"/>
      <c r="B25" s="5"/>
      <c r="C25" s="39"/>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row>
    <row r="26" spans="1:32" x14ac:dyDescent="0.3">
      <c r="A26" s="5"/>
      <c r="B26" s="5"/>
      <c r="D26" s="39"/>
      <c r="E26" s="39"/>
      <c r="F26" s="5"/>
      <c r="G26" s="5"/>
      <c r="H26" s="5"/>
      <c r="I26" s="5"/>
      <c r="J26" s="5"/>
      <c r="K26" s="5"/>
      <c r="L26" s="5"/>
      <c r="M26" s="5"/>
      <c r="N26" s="5"/>
      <c r="O26" s="5"/>
      <c r="P26" s="5"/>
      <c r="Q26" s="5"/>
      <c r="R26" s="5"/>
      <c r="S26" s="5"/>
      <c r="T26" s="5"/>
      <c r="U26" s="5"/>
      <c r="V26" s="5"/>
      <c r="W26" s="5"/>
      <c r="X26" s="5"/>
      <c r="Y26" s="5"/>
      <c r="Z26" s="5"/>
      <c r="AA26" s="5"/>
      <c r="AB26" s="5"/>
      <c r="AC26" s="5"/>
      <c r="AD26" s="5"/>
      <c r="AE26" s="5"/>
      <c r="AF26" s="5"/>
    </row>
    <row r="27" spans="1:32" x14ac:dyDescent="0.3">
      <c r="A27" s="5"/>
      <c r="B27" s="5"/>
      <c r="C27" s="39"/>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row>
    <row r="28" spans="1:32" x14ac:dyDescent="0.3">
      <c r="A28" s="5"/>
      <c r="B28" s="5"/>
      <c r="C28" s="39"/>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row>
    <row r="29" spans="1:32" x14ac:dyDescent="0.3">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row>
    <row r="30" spans="1:32" ht="15.6" x14ac:dyDescent="0.3">
      <c r="A30" s="5"/>
      <c r="B30" s="41" t="s">
        <v>69</v>
      </c>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row>
    <row r="31" spans="1:32" x14ac:dyDescent="0.3">
      <c r="A31" s="5"/>
      <c r="B31" s="5" t="s">
        <v>26</v>
      </c>
      <c r="C31" s="5">
        <f>'Registrede drukneulykker i 2021'!$P$2</f>
        <v>16</v>
      </c>
      <c r="D31" s="39">
        <f>C31/C35</f>
        <v>0.22857142857142856</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row>
    <row r="32" spans="1:32" x14ac:dyDescent="0.3">
      <c r="A32" s="5"/>
      <c r="B32" s="5" t="s">
        <v>27</v>
      </c>
      <c r="C32" s="5">
        <f>'Registrede drukneulykker i 2021'!$Q$2</f>
        <v>11</v>
      </c>
      <c r="D32" s="39">
        <f>C32/C35</f>
        <v>0.15714285714285714</v>
      </c>
      <c r="E32" s="5"/>
      <c r="F32" s="5"/>
      <c r="G32" s="5"/>
      <c r="H32" s="5"/>
      <c r="I32" s="5"/>
      <c r="J32" s="5"/>
      <c r="K32" s="5"/>
      <c r="L32" s="5"/>
      <c r="M32" s="5"/>
      <c r="N32" s="5"/>
      <c r="O32" s="5"/>
      <c r="P32" s="5"/>
      <c r="Q32" s="5"/>
      <c r="R32" s="5"/>
      <c r="S32" s="5"/>
      <c r="T32" s="5"/>
      <c r="U32" s="5"/>
      <c r="V32" s="5"/>
      <c r="W32" s="5"/>
      <c r="X32" s="5"/>
      <c r="Z32" s="5"/>
      <c r="AA32" s="5"/>
      <c r="AB32" s="5"/>
      <c r="AC32" s="5"/>
      <c r="AD32" s="5"/>
      <c r="AE32" s="5"/>
      <c r="AF32" s="5"/>
    </row>
    <row r="33" spans="1:32" x14ac:dyDescent="0.3">
      <c r="A33" s="5"/>
      <c r="B33" s="5" t="s">
        <v>28</v>
      </c>
      <c r="C33" s="5">
        <f>'Registrede drukneulykker i 2021'!$R$2</f>
        <v>16</v>
      </c>
      <c r="D33" s="39">
        <f>C33/C35</f>
        <v>0.22857142857142856</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row>
    <row r="34" spans="1:32" x14ac:dyDescent="0.3">
      <c r="A34" s="5"/>
      <c r="B34" s="5" t="s">
        <v>29</v>
      </c>
      <c r="C34" s="5">
        <f>'Registrede drukneulykker i 2021'!$S$2</f>
        <v>27</v>
      </c>
      <c r="D34" s="39">
        <f>C34/C35</f>
        <v>0.38571428571428573</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row>
    <row r="35" spans="1:32" x14ac:dyDescent="0.3">
      <c r="A35" s="5"/>
      <c r="B35" s="5"/>
      <c r="C35" s="38">
        <f>SUM(C31:C34)</f>
        <v>70</v>
      </c>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row>
    <row r="36" spans="1:32" x14ac:dyDescent="0.3">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row>
    <row r="37" spans="1:32" x14ac:dyDescent="0.3">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row>
    <row r="38" spans="1:32" x14ac:dyDescent="0.3">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row>
    <row r="39" spans="1:32" x14ac:dyDescent="0.3">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row>
    <row r="40" spans="1:32" x14ac:dyDescent="0.3">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row>
    <row r="41" spans="1:32" x14ac:dyDescent="0.3">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row>
    <row r="42" spans="1:32" x14ac:dyDescent="0.3">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row>
    <row r="43" spans="1:32" x14ac:dyDescent="0.3">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x14ac:dyDescent="0.3">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row>
    <row r="45" spans="1:32" x14ac:dyDescent="0.3">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row>
    <row r="46" spans="1:32" x14ac:dyDescent="0.3">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row>
    <row r="47" spans="1:32" x14ac:dyDescent="0.3">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row>
    <row r="48" spans="1:32" x14ac:dyDescent="0.3">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row>
    <row r="49" spans="1:32" x14ac:dyDescent="0.3">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x14ac:dyDescent="0.3">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row>
    <row r="51" spans="1:32" ht="15.6" x14ac:dyDescent="0.3">
      <c r="A51" s="5"/>
      <c r="B51" s="41" t="s">
        <v>70</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row>
    <row r="52" spans="1:32" x14ac:dyDescent="0.3">
      <c r="A52" s="5"/>
      <c r="B52" s="5" t="s">
        <v>71</v>
      </c>
      <c r="C52" s="5">
        <f>'Registrede drukneulykker i 2021'!$U$2</f>
        <v>15</v>
      </c>
      <c r="D52" s="39">
        <f>C52/C57</f>
        <v>0.21428571428571427</v>
      </c>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row>
    <row r="53" spans="1:32" x14ac:dyDescent="0.3">
      <c r="A53" s="5"/>
      <c r="B53" s="5" t="s">
        <v>33</v>
      </c>
      <c r="C53" s="5">
        <f>'Registrede drukneulykker i 2021'!$V$2</f>
        <v>20</v>
      </c>
      <c r="D53" s="39">
        <f>C53/C57</f>
        <v>0.2857142857142857</v>
      </c>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row>
    <row r="54" spans="1:32" ht="16.2" x14ac:dyDescent="0.3">
      <c r="A54" s="5"/>
      <c r="B54" s="5" t="s">
        <v>2289</v>
      </c>
      <c r="C54" s="5">
        <f>'Registrede drukneulykker i 2021'!$X$2</f>
        <v>9</v>
      </c>
      <c r="D54" s="39">
        <f>C54/C57</f>
        <v>0.12857142857142856</v>
      </c>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row>
    <row r="55" spans="1:32" ht="16.2" x14ac:dyDescent="0.3">
      <c r="A55" s="5"/>
      <c r="B55" s="5" t="s">
        <v>2290</v>
      </c>
      <c r="C55" s="5">
        <f>'Registrede drukneulykker i 2021'!$W$2</f>
        <v>23</v>
      </c>
      <c r="D55" s="39">
        <f>C55/C57</f>
        <v>0.32857142857142857</v>
      </c>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row>
    <row r="56" spans="1:32" x14ac:dyDescent="0.3">
      <c r="A56" s="5"/>
      <c r="B56" s="5" t="s">
        <v>72</v>
      </c>
      <c r="C56" s="5">
        <f>'Registrede drukneulykker i 2021'!$Y$2</f>
        <v>3</v>
      </c>
      <c r="D56" s="39">
        <f>C56/C57</f>
        <v>4.2857142857142858E-2</v>
      </c>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row>
    <row r="57" spans="1:32" x14ac:dyDescent="0.3">
      <c r="A57" s="5"/>
      <c r="B57" s="5"/>
      <c r="C57" s="38">
        <f>SUM(C52:C56)</f>
        <v>70</v>
      </c>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row>
    <row r="58" spans="1:32" x14ac:dyDescent="0.3">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row>
    <row r="59" spans="1:32" x14ac:dyDescent="0.3">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row>
    <row r="60" spans="1:32" x14ac:dyDescent="0.3">
      <c r="A60" s="5"/>
      <c r="B60" s="46" t="s">
        <v>99</v>
      </c>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row>
    <row r="61" spans="1:32" x14ac:dyDescent="0.3">
      <c r="A61" s="5"/>
      <c r="B61" s="46" t="s">
        <v>100</v>
      </c>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row>
    <row r="62" spans="1:32" x14ac:dyDescent="0.3">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row>
    <row r="63" spans="1:32" x14ac:dyDescent="0.3">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row>
    <row r="64" spans="1:32" x14ac:dyDescent="0.3">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row>
    <row r="65" spans="1:32" x14ac:dyDescent="0.3">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row>
    <row r="66" spans="1:32" x14ac:dyDescent="0.3">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row>
    <row r="67" spans="1:32" x14ac:dyDescent="0.3">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row>
    <row r="68" spans="1:32" x14ac:dyDescent="0.3">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row>
    <row r="69" spans="1:32" x14ac:dyDescent="0.3">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row>
    <row r="70" spans="1:32" x14ac:dyDescent="0.3">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row>
    <row r="71" spans="1:32" x14ac:dyDescent="0.3">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row>
    <row r="72" spans="1:32" x14ac:dyDescent="0.3">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row>
    <row r="73" spans="1:32" ht="15.6" x14ac:dyDescent="0.3">
      <c r="A73" s="5"/>
      <c r="B73" s="41" t="s">
        <v>73</v>
      </c>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row>
    <row r="74" spans="1:32" x14ac:dyDescent="0.3">
      <c r="A74" s="5"/>
      <c r="B74" s="5" t="s">
        <v>74</v>
      </c>
      <c r="C74" s="5">
        <f>'Registrede drukneulykker i 2021'!$AB$2</f>
        <v>17</v>
      </c>
      <c r="D74" s="39">
        <f>C74/C80</f>
        <v>0.24285714285714285</v>
      </c>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row>
    <row r="75" spans="1:32" x14ac:dyDescent="0.3">
      <c r="A75" s="5"/>
      <c r="B75" s="5" t="s">
        <v>34</v>
      </c>
      <c r="C75" s="5">
        <f>'Registrede drukneulykker i 2021'!$AA$2</f>
        <v>7</v>
      </c>
      <c r="D75" s="39">
        <f>C75/C80</f>
        <v>0.1</v>
      </c>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row>
    <row r="76" spans="1:32" x14ac:dyDescent="0.3">
      <c r="A76" s="5"/>
      <c r="B76" s="5" t="s">
        <v>146</v>
      </c>
      <c r="C76" s="5">
        <f>'Registrede drukneulykker i 2021'!$AD$2</f>
        <v>12</v>
      </c>
      <c r="D76" s="39">
        <f>C76/C80</f>
        <v>0.17142857142857143</v>
      </c>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row>
    <row r="77" spans="1:32" x14ac:dyDescent="0.3">
      <c r="A77" s="5"/>
      <c r="B77" s="5" t="s">
        <v>35</v>
      </c>
      <c r="C77" s="5">
        <f>'Registrede drukneulykker i 2021'!$AC$2</f>
        <v>7</v>
      </c>
      <c r="D77" s="39">
        <f>C77/C80</f>
        <v>0.1</v>
      </c>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row>
    <row r="78" spans="1:32" x14ac:dyDescent="0.3">
      <c r="A78" s="5"/>
      <c r="B78" s="5" t="s">
        <v>75</v>
      </c>
      <c r="C78" s="5">
        <f>'Registrede drukneulykker i 2021'!$AE$2</f>
        <v>2</v>
      </c>
      <c r="D78" s="39">
        <f>C78/C80</f>
        <v>2.8571428571428571E-2</v>
      </c>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row>
    <row r="79" spans="1:32" x14ac:dyDescent="0.3">
      <c r="A79" s="5"/>
      <c r="B79" s="5" t="s">
        <v>37</v>
      </c>
      <c r="C79" s="5">
        <f>'Registrede drukneulykker i 2021'!$AF$2</f>
        <v>25</v>
      </c>
      <c r="D79" s="39">
        <f>C79/C80</f>
        <v>0.35714285714285715</v>
      </c>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row>
    <row r="80" spans="1:32" x14ac:dyDescent="0.3">
      <c r="A80" s="5"/>
      <c r="B80" s="5"/>
      <c r="C80" s="38">
        <f>SUM(C74:C79)</f>
        <v>70</v>
      </c>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row>
    <row r="81" spans="1:32" x14ac:dyDescent="0.3">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row>
    <row r="82" spans="1:32" x14ac:dyDescent="0.3">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row>
    <row r="83" spans="1:32" x14ac:dyDescent="0.3">
      <c r="A83" s="5"/>
      <c r="B83" s="46" t="s">
        <v>2292</v>
      </c>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row>
    <row r="84" spans="1:32" x14ac:dyDescent="0.3">
      <c r="A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row>
    <row r="85" spans="1:32" x14ac:dyDescent="0.3">
      <c r="A85" s="5"/>
      <c r="B85" s="40"/>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row>
    <row r="86" spans="1:32" x14ac:dyDescent="0.3">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row>
    <row r="87" spans="1:32" x14ac:dyDescent="0.3">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row>
    <row r="88" spans="1:32" x14ac:dyDescent="0.3">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row>
    <row r="89" spans="1:32" x14ac:dyDescent="0.3">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row>
    <row r="90" spans="1:32" x14ac:dyDescent="0.3">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row>
    <row r="91" spans="1:32" x14ac:dyDescent="0.3">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row>
    <row r="92" spans="1:32" x14ac:dyDescent="0.3">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row>
    <row r="93" spans="1:32" x14ac:dyDescent="0.3">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row>
    <row r="94" spans="1:32" ht="15.6" x14ac:dyDescent="0.3">
      <c r="A94" s="5"/>
      <c r="B94" s="41" t="s">
        <v>76</v>
      </c>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row>
    <row r="95" spans="1:32" x14ac:dyDescent="0.3">
      <c r="A95" s="5"/>
      <c r="B95" s="5" t="s">
        <v>77</v>
      </c>
      <c r="C95" s="5">
        <f>'Registrede drukneulykker i 2021'!$BB$2</f>
        <v>57</v>
      </c>
      <c r="D95" s="39">
        <f>C95/C97</f>
        <v>0.81428571428571428</v>
      </c>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row>
    <row r="96" spans="1:32" x14ac:dyDescent="0.3">
      <c r="A96" s="5"/>
      <c r="B96" s="5" t="s">
        <v>78</v>
      </c>
      <c r="C96" s="5">
        <f>'Registrede drukneulykker i 2021'!$BC$2</f>
        <v>13</v>
      </c>
      <c r="D96" s="39">
        <f>C96/C97</f>
        <v>0.18571428571428572</v>
      </c>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row>
    <row r="97" spans="1:32" x14ac:dyDescent="0.3">
      <c r="A97" s="5"/>
      <c r="B97" s="5"/>
      <c r="C97" s="38">
        <f>SUM(C95:C96)</f>
        <v>70</v>
      </c>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row>
    <row r="98" spans="1:32" x14ac:dyDescent="0.3">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row>
    <row r="99" spans="1:32" x14ac:dyDescent="0.3">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row>
    <row r="100" spans="1:32" x14ac:dyDescent="0.3">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row>
    <row r="101" spans="1:32" x14ac:dyDescent="0.3">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row>
    <row r="102" spans="1:32" x14ac:dyDescent="0.3">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row>
    <row r="103" spans="1:32" x14ac:dyDescent="0.3">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row>
    <row r="104" spans="1:32" x14ac:dyDescent="0.3">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row>
    <row r="105" spans="1:32" x14ac:dyDescent="0.3">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row>
    <row r="106" spans="1:32" x14ac:dyDescent="0.3">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row>
    <row r="107" spans="1:32" x14ac:dyDescent="0.3">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row>
    <row r="108" spans="1:32" x14ac:dyDescent="0.3">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row>
    <row r="109" spans="1:32" x14ac:dyDescent="0.3">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row>
    <row r="110" spans="1:32" x14ac:dyDescent="0.3">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row>
    <row r="111" spans="1:32" ht="15.6" x14ac:dyDescent="0.3">
      <c r="A111" s="5"/>
      <c r="B111" s="41" t="s">
        <v>79</v>
      </c>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row>
    <row r="112" spans="1:32" x14ac:dyDescent="0.3">
      <c r="A112" s="5"/>
      <c r="B112" s="5" t="s">
        <v>80</v>
      </c>
      <c r="C112" s="5">
        <f>'Registrede drukneulykker i 2021'!$AH$2</f>
        <v>1</v>
      </c>
      <c r="D112" s="39">
        <f>C112/C118</f>
        <v>1.4285714285714285E-2</v>
      </c>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row>
    <row r="113" spans="1:32" x14ac:dyDescent="0.3">
      <c r="A113" s="5"/>
      <c r="B113" s="5" t="s">
        <v>41</v>
      </c>
      <c r="C113" s="5">
        <f>'Registrede drukneulykker i 2021'!$AI$2</f>
        <v>6</v>
      </c>
      <c r="D113" s="39">
        <f>C113/C118</f>
        <v>8.5714285714285715E-2</v>
      </c>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row>
    <row r="114" spans="1:32" x14ac:dyDescent="0.3">
      <c r="A114" s="5"/>
      <c r="B114" s="5" t="s">
        <v>42</v>
      </c>
      <c r="C114" s="5">
        <f>'Registrede drukneulykker i 2021'!$AJ$2</f>
        <v>18</v>
      </c>
      <c r="D114" s="39">
        <f>C114/C118</f>
        <v>0.25714285714285712</v>
      </c>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row>
    <row r="115" spans="1:32" x14ac:dyDescent="0.3">
      <c r="A115" s="5"/>
      <c r="B115" s="5" t="s">
        <v>43</v>
      </c>
      <c r="C115" s="5">
        <f>'Registrede drukneulykker i 2021'!$AK$2</f>
        <v>22</v>
      </c>
      <c r="D115" s="39">
        <f>C115/C118</f>
        <v>0.31428571428571428</v>
      </c>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row>
    <row r="116" spans="1:32" x14ac:dyDescent="0.3">
      <c r="A116" s="5"/>
      <c r="B116" s="5" t="s">
        <v>81</v>
      </c>
      <c r="C116" s="5">
        <f>'Registrede drukneulykker i 2021'!$AL$2</f>
        <v>9</v>
      </c>
      <c r="D116" s="39">
        <f>C116/C118</f>
        <v>0.12857142857142856</v>
      </c>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row>
    <row r="117" spans="1:32" x14ac:dyDescent="0.3">
      <c r="A117" s="5"/>
      <c r="B117" s="5" t="s">
        <v>37</v>
      </c>
      <c r="C117" s="5">
        <f>'Registrede drukneulykker i 2021'!$AN$2</f>
        <v>14</v>
      </c>
      <c r="D117" s="39">
        <f>C117/C118</f>
        <v>0.2</v>
      </c>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row>
    <row r="118" spans="1:32" x14ac:dyDescent="0.3">
      <c r="A118" s="5"/>
      <c r="B118" s="5"/>
      <c r="C118" s="38">
        <f>SUM(C112:C117)</f>
        <v>70</v>
      </c>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row>
    <row r="119" spans="1:32" x14ac:dyDescent="0.3">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row>
    <row r="120" spans="1:32" x14ac:dyDescent="0.3">
      <c r="A120" s="5"/>
      <c r="B120" s="5" t="s">
        <v>83</v>
      </c>
      <c r="C120" s="40">
        <f>'Registrede drukneulykker i 2021'!$AM$2</f>
        <v>53.964285714285715</v>
      </c>
      <c r="D120" s="5" t="s">
        <v>82</v>
      </c>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row>
    <row r="121" spans="1:32" x14ac:dyDescent="0.3">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row>
    <row r="122" spans="1:32" x14ac:dyDescent="0.3">
      <c r="A122" s="5"/>
      <c r="B122" s="5"/>
      <c r="C122" s="51" t="s">
        <v>118</v>
      </c>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row>
    <row r="123" spans="1:32" x14ac:dyDescent="0.3">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row>
    <row r="124" spans="1:32" x14ac:dyDescent="0.3">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row>
    <row r="125" spans="1:32" x14ac:dyDescent="0.3">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row>
    <row r="126" spans="1:32" x14ac:dyDescent="0.3">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row>
    <row r="127" spans="1:32" x14ac:dyDescent="0.3">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row>
    <row r="128" spans="1:32" x14ac:dyDescent="0.3">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row>
    <row r="129" spans="1:32" x14ac:dyDescent="0.3">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row>
    <row r="130" spans="1:32" x14ac:dyDescent="0.3">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row>
    <row r="131" spans="1:32" ht="15.6" x14ac:dyDescent="0.3">
      <c r="A131" s="5"/>
      <c r="B131" s="41" t="s">
        <v>109</v>
      </c>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row>
    <row r="132" spans="1:32" x14ac:dyDescent="0.3">
      <c r="A132" s="5"/>
      <c r="B132" s="5" t="s">
        <v>112</v>
      </c>
      <c r="C132" s="26">
        <f>'Registrede drukneulykker i 2021'!$AP$2</f>
        <v>55</v>
      </c>
      <c r="D132" s="39">
        <f>C132/C135</f>
        <v>0.7857142857142857</v>
      </c>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row>
    <row r="133" spans="1:32" x14ac:dyDescent="0.3">
      <c r="A133" s="5"/>
      <c r="B133" s="5" t="s">
        <v>110</v>
      </c>
      <c r="C133" s="5">
        <f>'Registrede drukneulykker i 2021'!$AQ$2</f>
        <v>6</v>
      </c>
      <c r="D133" s="39">
        <f>C133/C135</f>
        <v>8.5714285714285715E-2</v>
      </c>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row>
    <row r="134" spans="1:32" x14ac:dyDescent="0.3">
      <c r="A134" s="5"/>
      <c r="B134" s="5" t="s">
        <v>37</v>
      </c>
      <c r="C134" s="5">
        <f>'Registrede drukneulykker i 2021'!$AR$2</f>
        <v>9</v>
      </c>
      <c r="D134" s="39">
        <f>C134/C135</f>
        <v>0.12857142857142856</v>
      </c>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row>
    <row r="135" spans="1:32" x14ac:dyDescent="0.3">
      <c r="A135" s="5"/>
      <c r="B135" s="5"/>
      <c r="C135" s="38">
        <f>SUM(C129:C134)</f>
        <v>70</v>
      </c>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row>
    <row r="136" spans="1:32" x14ac:dyDescent="0.3">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row>
    <row r="137" spans="1:32" x14ac:dyDescent="0.3">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row>
    <row r="138" spans="1:32" x14ac:dyDescent="0.3">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row>
    <row r="139" spans="1:32" x14ac:dyDescent="0.3">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row>
    <row r="140" spans="1:32" x14ac:dyDescent="0.3">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row>
    <row r="141" spans="1:32" x14ac:dyDescent="0.3">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row>
    <row r="142" spans="1:32" x14ac:dyDescent="0.3">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row>
    <row r="143" spans="1:32" x14ac:dyDescent="0.3">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row>
    <row r="144" spans="1:32" x14ac:dyDescent="0.3">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row>
    <row r="145" spans="1:32" x14ac:dyDescent="0.3">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row>
    <row r="146" spans="1:32" x14ac:dyDescent="0.3">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row>
    <row r="147" spans="1:32" x14ac:dyDescent="0.3">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row>
    <row r="148" spans="1:32" x14ac:dyDescent="0.3">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row>
    <row r="149" spans="1:32" x14ac:dyDescent="0.3">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row>
    <row r="150" spans="1:32" ht="15.6" x14ac:dyDescent="0.3">
      <c r="A150" s="5"/>
      <c r="B150" s="41" t="s">
        <v>98</v>
      </c>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row>
    <row r="151" spans="1:32" x14ac:dyDescent="0.3">
      <c r="A151" s="5"/>
      <c r="B151" s="5" t="s">
        <v>103</v>
      </c>
      <c r="C151" s="5">
        <f>'Registrede drukneulykker i 2021'!$AT$2</f>
        <v>24</v>
      </c>
      <c r="D151" s="39">
        <f>C151/C154</f>
        <v>0.34285714285714286</v>
      </c>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row>
    <row r="152" spans="1:32" x14ac:dyDescent="0.3">
      <c r="A152" s="5"/>
      <c r="B152" s="5" t="s">
        <v>104</v>
      </c>
      <c r="C152" s="5">
        <f>'Registrede drukneulykker i 2021'!$AU$2</f>
        <v>13</v>
      </c>
      <c r="D152" s="39">
        <f>C152/C154</f>
        <v>0.18571428571428572</v>
      </c>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row>
    <row r="153" spans="1:32" x14ac:dyDescent="0.3">
      <c r="A153" s="5"/>
      <c r="B153" s="5" t="s">
        <v>37</v>
      </c>
      <c r="C153" s="5">
        <f>'Registrede drukneulykker i 2021'!$AV$2</f>
        <v>33</v>
      </c>
      <c r="D153" s="39">
        <f>C153/C154</f>
        <v>0.47142857142857142</v>
      </c>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row>
    <row r="154" spans="1:32" x14ac:dyDescent="0.3">
      <c r="A154" s="5"/>
      <c r="B154" s="5"/>
      <c r="C154" s="38">
        <f>SUM(C151:C153)</f>
        <v>70</v>
      </c>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row>
    <row r="155" spans="1:32" x14ac:dyDescent="0.3">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row>
    <row r="156" spans="1:32" x14ac:dyDescent="0.3">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row>
    <row r="157" spans="1:32" x14ac:dyDescent="0.3">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row>
    <row r="158" spans="1:32" x14ac:dyDescent="0.3">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row>
    <row r="159" spans="1:32" x14ac:dyDescent="0.3">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row>
    <row r="160" spans="1:32" x14ac:dyDescent="0.3">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row>
    <row r="161" spans="1:32" x14ac:dyDescent="0.3">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row>
    <row r="162" spans="1:32" x14ac:dyDescent="0.3">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row>
    <row r="163" spans="1:32" x14ac:dyDescent="0.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row>
    <row r="164" spans="1:32" x14ac:dyDescent="0.3">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row>
    <row r="165" spans="1:32" x14ac:dyDescent="0.3">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row>
    <row r="166" spans="1:32" x14ac:dyDescent="0.3">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row>
    <row r="167" spans="1:32" x14ac:dyDescent="0.3">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row>
    <row r="168" spans="1:32" x14ac:dyDescent="0.3">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row>
    <row r="169" spans="1:32" x14ac:dyDescent="0.3">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row>
    <row r="170" spans="1:32" ht="15.6" x14ac:dyDescent="0.3">
      <c r="A170" s="5"/>
      <c r="B170" s="41" t="s">
        <v>119</v>
      </c>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row>
    <row r="171" spans="1:32" x14ac:dyDescent="0.3">
      <c r="A171" s="5"/>
      <c r="B171" s="5" t="s">
        <v>115</v>
      </c>
      <c r="C171" s="5">
        <f>'Registrede drukneulykker i 2021'!$AX$2</f>
        <v>3</v>
      </c>
      <c r="D171" s="39">
        <f>C171/C174</f>
        <v>4.2857142857142858E-2</v>
      </c>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row>
    <row r="172" spans="1:32" x14ac:dyDescent="0.3">
      <c r="A172" s="5"/>
      <c r="B172" s="5" t="s">
        <v>120</v>
      </c>
      <c r="C172" s="5">
        <f>'Registrede drukneulykker i 2021'!$AY$2</f>
        <v>1</v>
      </c>
      <c r="D172" s="39">
        <f>C172/C174</f>
        <v>1.4285714285714285E-2</v>
      </c>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row>
    <row r="173" spans="1:32" x14ac:dyDescent="0.3">
      <c r="A173" s="5"/>
      <c r="B173" s="5" t="s">
        <v>37</v>
      </c>
      <c r="C173" s="5">
        <f>'Registrede drukneulykker i 2021'!$AZ$2</f>
        <v>66</v>
      </c>
      <c r="D173" s="39">
        <f>C173/C174</f>
        <v>0.94285714285714284</v>
      </c>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row>
    <row r="174" spans="1:32" x14ac:dyDescent="0.3">
      <c r="A174" s="5"/>
      <c r="B174" s="5"/>
      <c r="C174" s="38">
        <f>SUM(C171:C173)</f>
        <v>70</v>
      </c>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row>
    <row r="175" spans="1:32" x14ac:dyDescent="0.3">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row>
    <row r="176" spans="1:32" x14ac:dyDescent="0.3">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row>
    <row r="177" spans="1:32" x14ac:dyDescent="0.3">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row>
    <row r="178" spans="1:32" x14ac:dyDescent="0.3">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row>
    <row r="179" spans="1:32" x14ac:dyDescent="0.3">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row>
    <row r="180" spans="1:32" x14ac:dyDescent="0.3">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row>
    <row r="181" spans="1:32" x14ac:dyDescent="0.3">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row>
    <row r="182" spans="1:32" x14ac:dyDescent="0.3">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row>
    <row r="183" spans="1:32" x14ac:dyDescent="0.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row>
    <row r="184" spans="1:32" x14ac:dyDescent="0.3">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row>
    <row r="185" spans="1:32" x14ac:dyDescent="0.3">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row>
    <row r="186" spans="1:32" x14ac:dyDescent="0.3">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row>
    <row r="187" spans="1:32" x14ac:dyDescent="0.3">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row>
    <row r="188" spans="1:32" x14ac:dyDescent="0.3">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row>
    <row r="189" spans="1:32" x14ac:dyDescent="0.3">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row>
    <row r="190" spans="1:32" x14ac:dyDescent="0.3">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row>
    <row r="191" spans="1:32" x14ac:dyDescent="0.3">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row>
    <row r="192" spans="1:32" ht="15.6" x14ac:dyDescent="0.3">
      <c r="A192" s="5"/>
      <c r="B192" s="41" t="s">
        <v>2291</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row>
    <row r="193" spans="1:32" x14ac:dyDescent="0.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row>
    <row r="194" spans="1:32" ht="16.2" x14ac:dyDescent="0.3">
      <c r="A194" s="5"/>
      <c r="B194" s="52" t="s">
        <v>150</v>
      </c>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row>
    <row r="195" spans="1:32" x14ac:dyDescent="0.3">
      <c r="A195" s="5"/>
      <c r="B195" s="48" t="s">
        <v>105</v>
      </c>
      <c r="C195" s="5"/>
      <c r="D195" s="47">
        <f>(80-C120)*O1</f>
        <v>1822.5</v>
      </c>
      <c r="E195" s="5" t="s">
        <v>82</v>
      </c>
      <c r="F195" s="5"/>
      <c r="G195" s="5"/>
      <c r="H195" s="5"/>
      <c r="I195" s="5"/>
      <c r="J195" s="5"/>
      <c r="K195" s="5"/>
      <c r="L195" s="5"/>
      <c r="M195" s="5"/>
      <c r="O195" s="5"/>
      <c r="P195" s="5"/>
      <c r="Q195" s="5"/>
      <c r="R195" s="5"/>
      <c r="S195" s="5"/>
      <c r="T195" s="5"/>
      <c r="U195" s="5"/>
      <c r="V195" s="5"/>
      <c r="W195" s="5"/>
      <c r="X195" s="5"/>
      <c r="Y195" s="5"/>
      <c r="Z195" s="5"/>
      <c r="AA195" s="5"/>
      <c r="AB195" s="5"/>
      <c r="AC195" s="5"/>
      <c r="AD195" s="5"/>
      <c r="AE195" s="5"/>
      <c r="AF195" s="5"/>
    </row>
    <row r="196" spans="1:32" x14ac:dyDescent="0.3">
      <c r="A196" s="5"/>
      <c r="B196" s="48" t="s">
        <v>106</v>
      </c>
      <c r="C196" s="5"/>
      <c r="D196" s="47">
        <f>D195*1.3</f>
        <v>2369.25</v>
      </c>
      <c r="E196" s="5" t="s">
        <v>145</v>
      </c>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row>
    <row r="197" spans="1:32" x14ac:dyDescent="0.3">
      <c r="A197" s="5"/>
      <c r="B197" s="5" t="s">
        <v>114</v>
      </c>
      <c r="C197" s="5"/>
      <c r="D197" s="76">
        <f>D196/O1</f>
        <v>33.846428571428568</v>
      </c>
      <c r="E197" s="5" t="s">
        <v>145</v>
      </c>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row>
    <row r="198" spans="1:32" x14ac:dyDescent="0.3">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row>
    <row r="199" spans="1:32" ht="16.2" x14ac:dyDescent="0.3">
      <c r="A199" s="5"/>
      <c r="B199" s="52" t="s">
        <v>152</v>
      </c>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row>
    <row r="200" spans="1:32" x14ac:dyDescent="0.3">
      <c r="A200" s="5"/>
      <c r="B200" s="5" t="s">
        <v>106</v>
      </c>
      <c r="C200" s="5"/>
      <c r="D200" s="47">
        <f>O1*31</f>
        <v>2170</v>
      </c>
      <c r="E200" s="5" t="s">
        <v>151</v>
      </c>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row>
    <row r="201" spans="1:32" x14ac:dyDescent="0.3">
      <c r="A201" s="5"/>
      <c r="B201" s="5" t="s">
        <v>114</v>
      </c>
      <c r="C201" s="5"/>
      <c r="D201" s="5">
        <f>D200/O1</f>
        <v>31</v>
      </c>
      <c r="E201" s="5" t="s">
        <v>151</v>
      </c>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row>
    <row r="202" spans="1:32" x14ac:dyDescent="0.3">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row>
    <row r="203" spans="1:32" x14ac:dyDescent="0.3">
      <c r="A203" s="5"/>
      <c r="B203" s="71" t="s">
        <v>155</v>
      </c>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row>
    <row r="204" spans="1:32" x14ac:dyDescent="0.3">
      <c r="A204" s="5"/>
      <c r="B204" s="46"/>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row>
    <row r="205" spans="1:32" x14ac:dyDescent="0.3">
      <c r="A205" s="5"/>
      <c r="B205" s="71" t="s">
        <v>154</v>
      </c>
      <c r="C205" s="72"/>
      <c r="D205" s="73">
        <f>34*O1</f>
        <v>2380</v>
      </c>
      <c r="E205" s="46" t="s">
        <v>151</v>
      </c>
      <c r="F205" s="73">
        <f>34*93</f>
        <v>3162</v>
      </c>
      <c r="G205" s="46" t="s">
        <v>153</v>
      </c>
      <c r="H205" s="46"/>
      <c r="I205" s="46"/>
      <c r="J205" s="5"/>
      <c r="K205" s="5"/>
      <c r="L205" s="5"/>
      <c r="M205" s="5"/>
      <c r="N205" s="5"/>
      <c r="O205" s="5"/>
      <c r="P205" s="5"/>
      <c r="Q205" s="5"/>
      <c r="R205" s="5"/>
      <c r="S205" s="5"/>
      <c r="T205" s="5"/>
      <c r="U205" s="5"/>
      <c r="V205" s="5"/>
      <c r="W205" s="5"/>
      <c r="X205" s="5"/>
      <c r="Y205" s="5"/>
      <c r="Z205" s="5"/>
      <c r="AA205" s="5"/>
      <c r="AB205" s="5"/>
      <c r="AC205" s="5"/>
      <c r="AD205" s="5"/>
      <c r="AE205" s="5"/>
      <c r="AF205" s="5"/>
    </row>
    <row r="206" spans="1:32" x14ac:dyDescent="0.3">
      <c r="A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row>
    <row r="207" spans="1:32" x14ac:dyDescent="0.3">
      <c r="A207" s="5"/>
      <c r="B207" s="46"/>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row>
    <row r="208" spans="1:32" x14ac:dyDescent="0.3">
      <c r="A208" s="5"/>
      <c r="B208" s="46"/>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row>
    <row r="209" spans="1:32" x14ac:dyDescent="0.3">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row>
    <row r="210" spans="1:32" ht="17.399999999999999" x14ac:dyDescent="0.3">
      <c r="A210" s="5"/>
      <c r="B210" s="41" t="s">
        <v>156</v>
      </c>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row>
    <row r="211" spans="1:32" x14ac:dyDescent="0.3">
      <c r="A211" s="5"/>
      <c r="B211" s="5" t="s">
        <v>107</v>
      </c>
      <c r="C211" s="5">
        <v>563</v>
      </c>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row>
    <row r="212" spans="1:32" x14ac:dyDescent="0.3">
      <c r="A212" s="5"/>
      <c r="B212" s="5" t="s">
        <v>102</v>
      </c>
      <c r="C212" s="5">
        <v>233</v>
      </c>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row>
    <row r="213" spans="1:32" x14ac:dyDescent="0.3">
      <c r="A213" s="5"/>
      <c r="B213" s="5" t="s">
        <v>101</v>
      </c>
      <c r="C213" s="5">
        <v>194</v>
      </c>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row>
    <row r="214" spans="1:32" x14ac:dyDescent="0.3">
      <c r="A214" s="5"/>
      <c r="B214" s="5" t="s">
        <v>108</v>
      </c>
      <c r="C214" s="5">
        <v>89</v>
      </c>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row>
    <row r="215" spans="1:32" x14ac:dyDescent="0.3">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row>
    <row r="216" spans="1:32" x14ac:dyDescent="0.3">
      <c r="A216" s="5"/>
      <c r="B216" s="71" t="s">
        <v>157</v>
      </c>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row>
    <row r="217" spans="1:32" x14ac:dyDescent="0.3">
      <c r="A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row>
    <row r="218" spans="1:32" x14ac:dyDescent="0.3">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row>
    <row r="219" spans="1:32" x14ac:dyDescent="0.3">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row>
    <row r="220" spans="1:32" x14ac:dyDescent="0.3">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row>
    <row r="221" spans="1:32" x14ac:dyDescent="0.3">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row>
    <row r="222" spans="1:32" x14ac:dyDescent="0.3">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row>
    <row r="223" spans="1:32" x14ac:dyDescent="0.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row>
    <row r="224" spans="1:32" x14ac:dyDescent="0.3">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row>
    <row r="225" spans="1:32" x14ac:dyDescent="0.3">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row>
    <row r="226" spans="1:32" x14ac:dyDescent="0.3">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row>
    <row r="227" spans="1:32" ht="15.6" x14ac:dyDescent="0.3">
      <c r="A227" s="5"/>
      <c r="B227" s="41" t="s">
        <v>149</v>
      </c>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row>
    <row r="228" spans="1:32" x14ac:dyDescent="0.3">
      <c r="A228" s="5"/>
      <c r="B228" s="5" t="s">
        <v>147</v>
      </c>
      <c r="C228" s="5"/>
      <c r="D228" s="5"/>
      <c r="E228" s="70">
        <f>(O1/58.06)</f>
        <v>1.2056493282810885</v>
      </c>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row>
    <row r="229" spans="1:32" x14ac:dyDescent="0.3">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row>
    <row r="230" spans="1:32" x14ac:dyDescent="0.3">
      <c r="A230" s="5"/>
      <c r="B230" s="5" t="s">
        <v>148</v>
      </c>
      <c r="C230" s="5"/>
      <c r="D230" s="5"/>
      <c r="E230" s="70">
        <f>(H2/0.56225)</f>
        <v>10.67140951534015</v>
      </c>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row>
    <row r="231" spans="1:32" x14ac:dyDescent="0.3">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row>
    <row r="232" spans="1:32" ht="16.2" x14ac:dyDescent="0.3">
      <c r="A232" s="5"/>
      <c r="B232" s="5" t="s">
        <v>158</v>
      </c>
      <c r="C232" s="5"/>
      <c r="D232" s="5"/>
      <c r="E232" s="5">
        <v>1.97</v>
      </c>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row>
    <row r="233" spans="1:32" x14ac:dyDescent="0.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row>
    <row r="234" spans="1:32" x14ac:dyDescent="0.3">
      <c r="A234" s="5"/>
      <c r="B234" s="71" t="s">
        <v>159</v>
      </c>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row>
    <row r="235" spans="1:32" x14ac:dyDescent="0.3">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row>
    <row r="236" spans="1:32" x14ac:dyDescent="0.3">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row>
    <row r="237" spans="1:32" x14ac:dyDescent="0.3">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row>
    <row r="238" spans="1:32" x14ac:dyDescent="0.3">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row>
    <row r="239" spans="1:32" x14ac:dyDescent="0.3">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row>
    <row r="240" spans="1:32" x14ac:dyDescent="0.3">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row>
    <row r="241" spans="1:32" x14ac:dyDescent="0.3">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row>
    <row r="242" spans="1:32" x14ac:dyDescent="0.3">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row>
    <row r="243" spans="1:32" x14ac:dyDescent="0.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row>
    <row r="244" spans="1:32" x14ac:dyDescent="0.3">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row>
    <row r="245" spans="1:32" x14ac:dyDescent="0.3">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row>
    <row r="246" spans="1:32" x14ac:dyDescent="0.3">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row>
    <row r="247" spans="1:32" x14ac:dyDescent="0.3">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row>
    <row r="248" spans="1:32" x14ac:dyDescent="0.3">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row>
    <row r="249" spans="1:32" x14ac:dyDescent="0.3">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row>
    <row r="250" spans="1:32" x14ac:dyDescent="0.3">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row>
    <row r="251" spans="1:32" x14ac:dyDescent="0.3">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row>
    <row r="252" spans="1:32" x14ac:dyDescent="0.3">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row>
    <row r="253" spans="1:32" x14ac:dyDescent="0.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row>
    <row r="254" spans="1:32" x14ac:dyDescent="0.3">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row>
    <row r="255" spans="1:32" x14ac:dyDescent="0.3">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row>
    <row r="256" spans="1:32" x14ac:dyDescent="0.3">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row>
    <row r="257" spans="1:32" x14ac:dyDescent="0.3">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row>
  </sheetData>
  <hyperlinks>
    <hyperlink ref="B234" r:id="rId1" location="id=29056&amp;tab=table" display="*WHO 2018" xr:uid="{E22FC601-A36C-45F8-81AD-4ACB974A5911}"/>
    <hyperlink ref="B216" r:id="rId2" display="1 Dødsårsagregisteret 2018, Sundhedsdatastyrelsen. " xr:uid="{B1E3BD15-E5BD-4E43-81A4-EE12D975C0DD}"/>
    <hyperlink ref="B205" r:id="rId3" display="DTU:" xr:uid="{D93373A6-248C-4BAB-84D0-FB79FA44D0EC}"/>
    <hyperlink ref="B203" r:id="rId4" xr:uid="{D7474941-A677-4A64-8035-3B0B0DBC7DD4}"/>
  </hyperlinks>
  <pageMargins left="0.7" right="0.7" top="0.75" bottom="0.75" header="0.3" footer="0.3"/>
  <pageSetup orientation="portrait" r:id="rId5"/>
  <ignoredErrors>
    <ignoredError sqref="C22" formulaRange="1"/>
    <ignoredError sqref="D113" formula="1"/>
  </ignoredErrors>
  <drawing r:id="rId6"/>
  <legacyDrawing r:id="rId7"/>
  <tableParts count="1">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EA6A-B329-45CA-A928-4C902004E1CE}">
  <sheetPr>
    <tabColor rgb="FFFFC000"/>
  </sheetPr>
  <dimension ref="A1:BX3851"/>
  <sheetViews>
    <sheetView topLeftCell="AV1" zoomScaleNormal="100" workbookViewId="0">
      <pane ySplit="2" topLeftCell="A3" activePane="bottomLeft" state="frozen"/>
      <selection pane="bottomLeft" activeCell="BD14" sqref="BD14"/>
    </sheetView>
  </sheetViews>
  <sheetFormatPr defaultRowHeight="14.4" x14ac:dyDescent="0.3"/>
  <cols>
    <col min="1" max="1" width="14.44140625" customWidth="1"/>
    <col min="2" max="2" width="1.5546875" customWidth="1"/>
    <col min="3" max="5" width="4.88671875" customWidth="1"/>
    <col min="6" max="6" width="4.88671875" style="44" customWidth="1"/>
    <col min="7" max="7" width="4.88671875" customWidth="1"/>
    <col min="8" max="8" width="4.88671875" style="44" customWidth="1"/>
    <col min="9" max="14" width="4.88671875" customWidth="1"/>
    <col min="15" max="15" width="1.5546875" style="5" customWidth="1"/>
    <col min="16" max="16" width="8.109375" customWidth="1"/>
    <col min="17" max="17" width="8.21875" customWidth="1"/>
    <col min="18" max="18" width="8" customWidth="1"/>
    <col min="19" max="19" width="7.109375" customWidth="1"/>
    <col min="20" max="20" width="1.33203125" style="5" customWidth="1"/>
    <col min="21" max="21" width="6.5546875" customWidth="1"/>
    <col min="22" max="22" width="5.21875" customWidth="1"/>
    <col min="23" max="23" width="6.88671875" customWidth="1"/>
    <col min="24" max="24" width="6.5546875" customWidth="1"/>
    <col min="25" max="25" width="6.33203125" customWidth="1"/>
    <col min="26" max="26" width="1.21875" style="5" customWidth="1"/>
    <col min="27" max="28" width="7" customWidth="1"/>
    <col min="29" max="29" width="7.109375" customWidth="1"/>
    <col min="30" max="30" width="8.5546875" customWidth="1"/>
    <col min="31" max="32" width="7.6640625" customWidth="1"/>
    <col min="33" max="33" width="1.33203125" style="5" customWidth="1"/>
    <col min="34" max="38" width="7.88671875" style="26" customWidth="1"/>
    <col min="39" max="39" width="6.109375" style="26" customWidth="1"/>
    <col min="40" max="40" width="7.88671875" style="26" customWidth="1"/>
    <col min="41" max="41" width="1.6640625" style="5" customWidth="1"/>
    <col min="42" max="42" width="9.5546875" style="26" customWidth="1"/>
    <col min="43" max="44" width="7.88671875" style="26" customWidth="1"/>
    <col min="45" max="45" width="1.33203125" style="26" customWidth="1"/>
    <col min="46" max="46" width="6.77734375" style="26" customWidth="1"/>
    <col min="47" max="47" width="6.44140625" style="26" customWidth="1"/>
    <col min="48" max="48" width="7" style="26" customWidth="1"/>
    <col min="49" max="49" width="1.6640625" style="26" customWidth="1"/>
    <col min="50" max="50" width="7.5546875" style="26" customWidth="1"/>
    <col min="51" max="51" width="7.33203125" style="26" customWidth="1"/>
    <col min="52" max="52" width="7" style="26" customWidth="1"/>
    <col min="53" max="53" width="1.6640625" style="26" customWidth="1"/>
    <col min="54" max="54" width="7.109375" customWidth="1"/>
    <col min="55" max="55" width="7.77734375" customWidth="1"/>
    <col min="56" max="56" width="8.109375" customWidth="1"/>
    <col min="57" max="57" width="9.33203125" customWidth="1"/>
    <col min="58" max="58" width="9.44140625" customWidth="1"/>
    <col min="59" max="59" width="9.5546875" customWidth="1"/>
  </cols>
  <sheetData>
    <row r="1" spans="1:76" ht="38.4" customHeight="1" thickBot="1" x14ac:dyDescent="0.5">
      <c r="A1" s="4" t="s">
        <v>117</v>
      </c>
      <c r="C1" s="32" t="s">
        <v>84</v>
      </c>
      <c r="D1" s="32" t="s">
        <v>85</v>
      </c>
      <c r="E1" s="32" t="s">
        <v>86</v>
      </c>
      <c r="F1" s="43" t="s">
        <v>87</v>
      </c>
      <c r="G1" s="32" t="s">
        <v>88</v>
      </c>
      <c r="H1" s="43" t="s">
        <v>89</v>
      </c>
      <c r="I1" s="32" t="s">
        <v>90</v>
      </c>
      <c r="J1" s="32" t="s">
        <v>91</v>
      </c>
      <c r="K1" s="32" t="s">
        <v>92</v>
      </c>
      <c r="L1" s="32" t="s">
        <v>93</v>
      </c>
      <c r="M1" s="32" t="s">
        <v>94</v>
      </c>
      <c r="N1" s="32" t="s">
        <v>95</v>
      </c>
      <c r="P1" s="28" t="s">
        <v>26</v>
      </c>
      <c r="Q1" s="28" t="s">
        <v>27</v>
      </c>
      <c r="R1" s="28" t="s">
        <v>28</v>
      </c>
      <c r="S1" s="28" t="s">
        <v>29</v>
      </c>
      <c r="T1" s="30"/>
      <c r="U1" s="32" t="s">
        <v>38</v>
      </c>
      <c r="V1" s="32" t="s">
        <v>33</v>
      </c>
      <c r="W1" s="32" t="s">
        <v>32</v>
      </c>
      <c r="X1" s="32" t="s">
        <v>31</v>
      </c>
      <c r="Y1" s="32" t="s">
        <v>30</v>
      </c>
      <c r="Z1" s="33"/>
      <c r="AA1" s="32" t="s">
        <v>34</v>
      </c>
      <c r="AB1" s="32" t="s">
        <v>39</v>
      </c>
      <c r="AC1" s="32" t="s">
        <v>35</v>
      </c>
      <c r="AD1" s="32" t="s">
        <v>40</v>
      </c>
      <c r="AE1" s="32" t="s">
        <v>36</v>
      </c>
      <c r="AF1" s="32" t="s">
        <v>37</v>
      </c>
      <c r="AG1" s="33"/>
      <c r="AH1" s="32" t="s">
        <v>80</v>
      </c>
      <c r="AI1" s="32" t="s">
        <v>41</v>
      </c>
      <c r="AJ1" s="32" t="s">
        <v>42</v>
      </c>
      <c r="AK1" s="32" t="s">
        <v>43</v>
      </c>
      <c r="AL1" s="32" t="s">
        <v>44</v>
      </c>
      <c r="AM1" s="32" t="s">
        <v>46</v>
      </c>
      <c r="AN1" s="32" t="s">
        <v>45</v>
      </c>
      <c r="AO1" s="33"/>
      <c r="AP1" s="32" t="s">
        <v>111</v>
      </c>
      <c r="AQ1" s="32" t="s">
        <v>110</v>
      </c>
      <c r="AR1" s="32" t="s">
        <v>37</v>
      </c>
      <c r="AS1" s="50"/>
      <c r="AT1" s="32" t="s">
        <v>103</v>
      </c>
      <c r="AU1" s="32" t="s">
        <v>104</v>
      </c>
      <c r="AV1" s="32" t="s">
        <v>37</v>
      </c>
      <c r="AW1" s="34"/>
      <c r="AX1" s="32" t="s">
        <v>115</v>
      </c>
      <c r="AY1" s="32" t="s">
        <v>116</v>
      </c>
      <c r="AZ1" s="32" t="s">
        <v>37</v>
      </c>
      <c r="BA1" s="34"/>
      <c r="BB1" s="31" t="s">
        <v>2</v>
      </c>
      <c r="BC1" s="9" t="s">
        <v>3</v>
      </c>
      <c r="BD1" s="9" t="s">
        <v>9</v>
      </c>
      <c r="BE1" s="9" t="s">
        <v>10</v>
      </c>
      <c r="BF1" s="9" t="s">
        <v>11</v>
      </c>
      <c r="BG1" s="9" t="s">
        <v>12</v>
      </c>
      <c r="BH1" s="10"/>
      <c r="BI1" s="11" t="s">
        <v>13</v>
      </c>
      <c r="BJ1" s="12"/>
      <c r="BK1" s="12"/>
      <c r="BL1" s="13">
        <f>BB2+BC2</f>
        <v>70</v>
      </c>
      <c r="BM1" s="11" t="s">
        <v>14</v>
      </c>
      <c r="BN1" s="14"/>
      <c r="BO1" s="5"/>
      <c r="BP1" s="5"/>
      <c r="BQ1" s="5"/>
      <c r="BR1" s="5"/>
      <c r="BS1" s="5"/>
      <c r="BT1" s="5"/>
      <c r="BU1" s="5"/>
      <c r="BV1" s="5"/>
      <c r="BW1" s="5"/>
      <c r="BX1" s="5"/>
    </row>
    <row r="2" spans="1:76" s="21" customFormat="1" ht="16.2" thickBot="1" x14ac:dyDescent="0.35">
      <c r="C2" s="29">
        <f t="shared" ref="C2:N2" si="0">SUM(C3:C3953)</f>
        <v>4</v>
      </c>
      <c r="D2" s="29">
        <f t="shared" si="0"/>
        <v>3</v>
      </c>
      <c r="E2" s="29">
        <f t="shared" si="0"/>
        <v>5</v>
      </c>
      <c r="F2" s="29">
        <f t="shared" si="0"/>
        <v>6</v>
      </c>
      <c r="G2" s="29">
        <f t="shared" si="0"/>
        <v>4</v>
      </c>
      <c r="H2" s="29">
        <f t="shared" si="0"/>
        <v>9</v>
      </c>
      <c r="I2" s="29">
        <f t="shared" si="0"/>
        <v>5</v>
      </c>
      <c r="J2" s="29">
        <f t="shared" si="0"/>
        <v>8</v>
      </c>
      <c r="K2" s="29">
        <f t="shared" si="0"/>
        <v>2</v>
      </c>
      <c r="L2" s="29">
        <f t="shared" si="0"/>
        <v>11</v>
      </c>
      <c r="M2" s="29">
        <f t="shared" si="0"/>
        <v>8</v>
      </c>
      <c r="N2" s="29">
        <f t="shared" si="0"/>
        <v>5</v>
      </c>
      <c r="O2" s="19"/>
      <c r="P2" s="29">
        <f>SUM(P3:P3939)</f>
        <v>16</v>
      </c>
      <c r="Q2" s="29">
        <f>SUM(Q3:Q3939)</f>
        <v>11</v>
      </c>
      <c r="R2" s="29">
        <f>SUM(R3:R3939)</f>
        <v>16</v>
      </c>
      <c r="S2" s="29">
        <f>SUM(S3:S3939)</f>
        <v>27</v>
      </c>
      <c r="T2" s="23"/>
      <c r="U2" s="29">
        <f>SUM(U3:U3952)</f>
        <v>15</v>
      </c>
      <c r="V2" s="29">
        <f>SUM(V3:V3952)</f>
        <v>20</v>
      </c>
      <c r="W2" s="29">
        <f>SUM(W3:W3952)</f>
        <v>23</v>
      </c>
      <c r="X2" s="29">
        <f>SUM(X3:X3952)</f>
        <v>9</v>
      </c>
      <c r="Y2" s="29">
        <f>SUM(Y3:Y3952)</f>
        <v>3</v>
      </c>
      <c r="Z2" s="23"/>
      <c r="AA2" s="29">
        <f t="shared" ref="AA2:AF2" si="1">SUM(AA3:AA3952)</f>
        <v>7</v>
      </c>
      <c r="AB2" s="29">
        <f t="shared" si="1"/>
        <v>17</v>
      </c>
      <c r="AC2" s="29">
        <f t="shared" si="1"/>
        <v>7</v>
      </c>
      <c r="AD2" s="29">
        <f t="shared" si="1"/>
        <v>12</v>
      </c>
      <c r="AE2" s="29">
        <f t="shared" si="1"/>
        <v>2</v>
      </c>
      <c r="AF2" s="29">
        <f t="shared" si="1"/>
        <v>25</v>
      </c>
      <c r="AG2" s="23"/>
      <c r="AH2" s="36">
        <f>SUM(AH3:AH3953)</f>
        <v>1</v>
      </c>
      <c r="AI2" s="36">
        <f>SUM(AI3:AI3953)</f>
        <v>6</v>
      </c>
      <c r="AJ2" s="36">
        <f>SUM(AJ3:AJ3953)</f>
        <v>18</v>
      </c>
      <c r="AK2" s="36">
        <f>SUM(AK3:AK3953)</f>
        <v>22</v>
      </c>
      <c r="AL2" s="36">
        <f>SUM(AL3:AL3953)</f>
        <v>9</v>
      </c>
      <c r="AM2" s="37">
        <f>(SUM(AM3:AM4953))/(BL1-AN2)</f>
        <v>53.964285714285715</v>
      </c>
      <c r="AN2" s="36">
        <f>SUM(AN3:AN3953)</f>
        <v>14</v>
      </c>
      <c r="AO2" s="36">
        <f>SUM(AO3:AO3953)</f>
        <v>0</v>
      </c>
      <c r="AP2" s="49">
        <f>SUM(AP3:AP3953)</f>
        <v>55</v>
      </c>
      <c r="AQ2" s="49">
        <f>SUM(AQ3:AQ3953)</f>
        <v>6</v>
      </c>
      <c r="AR2" s="49">
        <f>SUM(AR3:AR3953)</f>
        <v>9</v>
      </c>
      <c r="AS2" s="49"/>
      <c r="AT2" s="49">
        <f>SUM(AT3:AT3953)</f>
        <v>24</v>
      </c>
      <c r="AU2" s="49">
        <f>SUM(AU3:AU3953)</f>
        <v>13</v>
      </c>
      <c r="AV2" s="49">
        <f>SUM(AV3:AV3953)</f>
        <v>33</v>
      </c>
      <c r="AW2" s="49"/>
      <c r="AX2" s="49">
        <f t="shared" ref="AX2:AZ2" si="2">SUM(AX3:AX3953)</f>
        <v>3</v>
      </c>
      <c r="AY2" s="49">
        <f t="shared" si="2"/>
        <v>1</v>
      </c>
      <c r="AZ2" s="49">
        <f t="shared" si="2"/>
        <v>66</v>
      </c>
      <c r="BA2" s="35"/>
      <c r="BB2" s="27">
        <f>SUM(BB3:BB4909)</f>
        <v>57</v>
      </c>
      <c r="BC2" s="15">
        <f>SUM(BC3:BC4909)</f>
        <v>13</v>
      </c>
      <c r="BD2" s="15">
        <f>SUM(BD3:BD4909)</f>
        <v>1</v>
      </c>
      <c r="BE2" s="15">
        <f>SUM(BE3:BE4909)</f>
        <v>6</v>
      </c>
      <c r="BF2" s="15">
        <f>SUM(BF3:BF3909)</f>
        <v>29</v>
      </c>
      <c r="BG2" s="15">
        <f>SUM(BG3:BG3909)</f>
        <v>5</v>
      </c>
      <c r="BH2" s="16"/>
      <c r="BI2" s="17"/>
      <c r="BJ2" s="17"/>
      <c r="BK2" s="17"/>
      <c r="BL2" s="17"/>
      <c r="BM2" s="17"/>
      <c r="BN2" s="18"/>
      <c r="BO2" s="19"/>
      <c r="BP2" s="20" t="s">
        <v>2295</v>
      </c>
      <c r="BQ2" s="19"/>
      <c r="BR2" s="19"/>
      <c r="BS2" s="19"/>
      <c r="BT2" s="19"/>
      <c r="BU2" s="19"/>
      <c r="BV2" s="19"/>
      <c r="BW2" s="19"/>
      <c r="BX2" s="19"/>
    </row>
    <row r="3" spans="1:76" x14ac:dyDescent="0.3">
      <c r="C3">
        <v>1</v>
      </c>
      <c r="P3">
        <v>1</v>
      </c>
      <c r="V3">
        <v>1</v>
      </c>
      <c r="AB3">
        <v>1</v>
      </c>
      <c r="AJ3" s="26">
        <v>1</v>
      </c>
      <c r="AM3" s="26">
        <v>42</v>
      </c>
      <c r="AP3" s="26">
        <v>1</v>
      </c>
      <c r="AV3" s="26">
        <v>1</v>
      </c>
      <c r="AZ3" s="26">
        <v>1</v>
      </c>
      <c r="BB3" s="74">
        <v>1</v>
      </c>
      <c r="BC3" s="24"/>
      <c r="BD3" s="24"/>
      <c r="BE3" s="24"/>
      <c r="BF3" s="24"/>
      <c r="BG3" s="24"/>
      <c r="BH3" t="s">
        <v>160</v>
      </c>
    </row>
    <row r="4" spans="1:76" x14ac:dyDescent="0.3">
      <c r="BH4" t="s">
        <v>161</v>
      </c>
    </row>
    <row r="5" spans="1:76" x14ac:dyDescent="0.3">
      <c r="BH5" t="s">
        <v>162</v>
      </c>
    </row>
    <row r="7" spans="1:76" x14ac:dyDescent="0.3">
      <c r="BH7" t="s">
        <v>163</v>
      </c>
    </row>
    <row r="9" spans="1:76" x14ac:dyDescent="0.3">
      <c r="BH9" t="s">
        <v>164</v>
      </c>
    </row>
    <row r="10" spans="1:76" x14ac:dyDescent="0.3">
      <c r="BH10" t="s">
        <v>165</v>
      </c>
    </row>
    <row r="12" spans="1:76" x14ac:dyDescent="0.3">
      <c r="BH12" t="s">
        <v>166</v>
      </c>
    </row>
    <row r="14" spans="1:76" x14ac:dyDescent="0.3">
      <c r="BH14" t="s">
        <v>167</v>
      </c>
    </row>
    <row r="16" spans="1:76" x14ac:dyDescent="0.3">
      <c r="BH16" t="s">
        <v>168</v>
      </c>
    </row>
    <row r="18" spans="60:60" x14ac:dyDescent="0.3">
      <c r="BH18" t="s">
        <v>169</v>
      </c>
    </row>
    <row r="20" spans="60:60" x14ac:dyDescent="0.3">
      <c r="BH20" t="s">
        <v>170</v>
      </c>
    </row>
    <row r="21" spans="60:60" x14ac:dyDescent="0.3">
      <c r="BH21" t="s">
        <v>170</v>
      </c>
    </row>
    <row r="22" spans="60:60" x14ac:dyDescent="0.3">
      <c r="BH22" t="s">
        <v>171</v>
      </c>
    </row>
    <row r="24" spans="60:60" x14ac:dyDescent="0.3">
      <c r="BH24" t="s">
        <v>172</v>
      </c>
    </row>
    <row r="25" spans="60:60" x14ac:dyDescent="0.3">
      <c r="BH25" t="s">
        <v>16</v>
      </c>
    </row>
    <row r="26" spans="60:60" x14ac:dyDescent="0.3">
      <c r="BH26" t="s">
        <v>173</v>
      </c>
    </row>
    <row r="27" spans="60:60" ht="15.6" customHeight="1" x14ac:dyDescent="0.3">
      <c r="BH27" t="s">
        <v>174</v>
      </c>
    </row>
    <row r="29" spans="60:60" x14ac:dyDescent="0.3">
      <c r="BH29" t="s">
        <v>175</v>
      </c>
    </row>
    <row r="31" spans="60:60" x14ac:dyDescent="0.3">
      <c r="BH31" t="s">
        <v>176</v>
      </c>
    </row>
    <row r="32" spans="60:60" x14ac:dyDescent="0.3">
      <c r="BH32" t="s">
        <v>122</v>
      </c>
    </row>
    <row r="33" spans="60:60" x14ac:dyDescent="0.3">
      <c r="BH33" t="s">
        <v>177</v>
      </c>
    </row>
    <row r="35" spans="60:60" x14ac:dyDescent="0.3">
      <c r="BH35" t="s">
        <v>178</v>
      </c>
    </row>
    <row r="37" spans="60:60" x14ac:dyDescent="0.3">
      <c r="BH37" t="s">
        <v>179</v>
      </c>
    </row>
    <row r="39" spans="60:60" x14ac:dyDescent="0.3">
      <c r="BH39" t="s">
        <v>180</v>
      </c>
    </row>
    <row r="41" spans="60:60" x14ac:dyDescent="0.3">
      <c r="BH41" t="s">
        <v>181</v>
      </c>
    </row>
    <row r="43" spans="60:60" x14ac:dyDescent="0.3">
      <c r="BH43" t="s">
        <v>182</v>
      </c>
    </row>
    <row r="45" spans="60:60" x14ac:dyDescent="0.3">
      <c r="BH45" t="s">
        <v>183</v>
      </c>
    </row>
    <row r="47" spans="60:60" x14ac:dyDescent="0.3">
      <c r="BH47" t="s">
        <v>184</v>
      </c>
    </row>
    <row r="49" spans="3:60" x14ac:dyDescent="0.3">
      <c r="BH49" t="s">
        <v>185</v>
      </c>
    </row>
    <row r="51" spans="3:60" x14ac:dyDescent="0.3">
      <c r="C51">
        <v>1</v>
      </c>
      <c r="P51">
        <v>1</v>
      </c>
      <c r="V51">
        <v>1</v>
      </c>
      <c r="AB51">
        <v>1</v>
      </c>
      <c r="AK51" s="26">
        <v>1</v>
      </c>
      <c r="AM51" s="26">
        <v>60</v>
      </c>
      <c r="AP51" s="26">
        <v>1</v>
      </c>
      <c r="AT51" s="26">
        <v>1</v>
      </c>
      <c r="AZ51" s="26">
        <v>1</v>
      </c>
      <c r="BB51">
        <v>1</v>
      </c>
      <c r="BH51" t="s">
        <v>186</v>
      </c>
    </row>
    <row r="52" spans="3:60" x14ac:dyDescent="0.3">
      <c r="BH52" t="s">
        <v>187</v>
      </c>
    </row>
    <row r="53" spans="3:60" x14ac:dyDescent="0.3">
      <c r="BH53" t="s">
        <v>188</v>
      </c>
    </row>
    <row r="55" spans="3:60" x14ac:dyDescent="0.3">
      <c r="BH55" t="s">
        <v>142</v>
      </c>
    </row>
    <row r="56" spans="3:60" x14ac:dyDescent="0.3">
      <c r="BH56" t="s">
        <v>189</v>
      </c>
    </row>
    <row r="58" spans="3:60" x14ac:dyDescent="0.3">
      <c r="BH58" t="s">
        <v>190</v>
      </c>
    </row>
    <row r="60" spans="3:60" x14ac:dyDescent="0.3">
      <c r="BH60" t="s">
        <v>191</v>
      </c>
    </row>
    <row r="62" spans="3:60" x14ac:dyDescent="0.3">
      <c r="BH62" t="s">
        <v>192</v>
      </c>
    </row>
    <row r="64" spans="3:60" x14ac:dyDescent="0.3">
      <c r="BH64" t="s">
        <v>193</v>
      </c>
    </row>
    <row r="66" spans="3:60" x14ac:dyDescent="0.3">
      <c r="BH66" t="s">
        <v>194</v>
      </c>
    </row>
    <row r="68" spans="3:60" x14ac:dyDescent="0.3">
      <c r="BH68" t="s">
        <v>195</v>
      </c>
    </row>
    <row r="70" spans="3:60" x14ac:dyDescent="0.3">
      <c r="BH70" t="s">
        <v>196</v>
      </c>
    </row>
    <row r="71" spans="3:60" x14ac:dyDescent="0.3">
      <c r="C71">
        <v>1</v>
      </c>
      <c r="P71">
        <v>1</v>
      </c>
      <c r="V71">
        <v>1</v>
      </c>
      <c r="AB71">
        <v>1</v>
      </c>
      <c r="AJ71" s="26">
        <v>1</v>
      </c>
      <c r="AM71" s="26">
        <v>34</v>
      </c>
      <c r="AQ71" s="26">
        <v>1</v>
      </c>
      <c r="AU71" s="26">
        <v>1</v>
      </c>
      <c r="AZ71" s="26">
        <v>1</v>
      </c>
      <c r="BC71">
        <v>1</v>
      </c>
      <c r="BH71" t="s">
        <v>197</v>
      </c>
    </row>
    <row r="72" spans="3:60" x14ac:dyDescent="0.3">
      <c r="BH72" t="s">
        <v>198</v>
      </c>
    </row>
    <row r="74" spans="3:60" x14ac:dyDescent="0.3">
      <c r="BH74" t="s">
        <v>199</v>
      </c>
    </row>
    <row r="76" spans="3:60" x14ac:dyDescent="0.3">
      <c r="BH76" t="s">
        <v>200</v>
      </c>
    </row>
    <row r="77" spans="3:60" x14ac:dyDescent="0.3">
      <c r="C77">
        <v>1</v>
      </c>
      <c r="Q77">
        <v>1</v>
      </c>
      <c r="X77">
        <v>1</v>
      </c>
      <c r="AA77">
        <v>1</v>
      </c>
      <c r="AN77" s="26">
        <v>1</v>
      </c>
      <c r="AP77" s="26">
        <v>1</v>
      </c>
      <c r="AT77" s="26">
        <v>1</v>
      </c>
      <c r="AZ77" s="26">
        <v>1</v>
      </c>
      <c r="BB77">
        <v>1</v>
      </c>
      <c r="BH77" t="s">
        <v>201</v>
      </c>
    </row>
    <row r="78" spans="3:60" x14ac:dyDescent="0.3">
      <c r="BH78" t="s">
        <v>202</v>
      </c>
    </row>
    <row r="80" spans="3:60" x14ac:dyDescent="0.3">
      <c r="BH80" t="s">
        <v>203</v>
      </c>
    </row>
    <row r="82" spans="58:60" x14ac:dyDescent="0.3">
      <c r="BH82" t="s">
        <v>204</v>
      </c>
    </row>
    <row r="84" spans="58:60" x14ac:dyDescent="0.3">
      <c r="BH84" t="s">
        <v>205</v>
      </c>
    </row>
    <row r="86" spans="58:60" x14ac:dyDescent="0.3">
      <c r="BH86" t="s">
        <v>206</v>
      </c>
    </row>
    <row r="87" spans="58:60" x14ac:dyDescent="0.3">
      <c r="BF87">
        <v>1</v>
      </c>
      <c r="BH87" t="s">
        <v>207</v>
      </c>
    </row>
    <row r="89" spans="58:60" x14ac:dyDescent="0.3">
      <c r="BH89" t="s">
        <v>208</v>
      </c>
    </row>
    <row r="90" spans="58:60" x14ac:dyDescent="0.3">
      <c r="BH90" t="s">
        <v>209</v>
      </c>
    </row>
    <row r="91" spans="58:60" x14ac:dyDescent="0.3">
      <c r="BH91" t="s">
        <v>210</v>
      </c>
    </row>
    <row r="92" spans="58:60" x14ac:dyDescent="0.3">
      <c r="BH92" t="s">
        <v>211</v>
      </c>
    </row>
    <row r="93" spans="58:60" x14ac:dyDescent="0.3">
      <c r="BH93" t="s">
        <v>212</v>
      </c>
    </row>
    <row r="94" spans="58:60" x14ac:dyDescent="0.3">
      <c r="BH94" t="s">
        <v>213</v>
      </c>
    </row>
    <row r="96" spans="58:60" x14ac:dyDescent="0.3">
      <c r="BH96" t="s">
        <v>214</v>
      </c>
    </row>
    <row r="98" spans="60:60" x14ac:dyDescent="0.3">
      <c r="BH98" t="s">
        <v>215</v>
      </c>
    </row>
    <row r="100" spans="60:60" x14ac:dyDescent="0.3">
      <c r="BH100" t="s">
        <v>216</v>
      </c>
    </row>
    <row r="102" spans="60:60" x14ac:dyDescent="0.3">
      <c r="BH102" t="s">
        <v>217</v>
      </c>
    </row>
    <row r="104" spans="60:60" x14ac:dyDescent="0.3">
      <c r="BH104" t="s">
        <v>218</v>
      </c>
    </row>
    <row r="105" spans="60:60" x14ac:dyDescent="0.3">
      <c r="BH105" t="s">
        <v>21</v>
      </c>
    </row>
    <row r="106" spans="60:60" x14ac:dyDescent="0.3">
      <c r="BH106" t="s">
        <v>219</v>
      </c>
    </row>
    <row r="107" spans="60:60" x14ac:dyDescent="0.3">
      <c r="BH107" t="s">
        <v>220</v>
      </c>
    </row>
    <row r="108" spans="60:60" x14ac:dyDescent="0.3">
      <c r="BH108" t="s">
        <v>221</v>
      </c>
    </row>
    <row r="110" spans="60:60" x14ac:dyDescent="0.3">
      <c r="BH110" t="s">
        <v>222</v>
      </c>
    </row>
    <row r="111" spans="60:60" x14ac:dyDescent="0.3">
      <c r="BH111" t="s">
        <v>223</v>
      </c>
    </row>
    <row r="113" spans="4:60" x14ac:dyDescent="0.3">
      <c r="BH113" t="s">
        <v>224</v>
      </c>
    </row>
    <row r="115" spans="4:60" x14ac:dyDescent="0.3">
      <c r="BH115" t="s">
        <v>225</v>
      </c>
    </row>
    <row r="117" spans="4:60" x14ac:dyDescent="0.3">
      <c r="BH117" t="s">
        <v>226</v>
      </c>
    </row>
    <row r="119" spans="4:60" x14ac:dyDescent="0.3">
      <c r="BH119" t="s">
        <v>227</v>
      </c>
    </row>
    <row r="121" spans="4:60" s="26" customFormat="1" x14ac:dyDescent="0.3">
      <c r="F121" s="45"/>
      <c r="H121" s="45"/>
      <c r="O121" s="5"/>
      <c r="T121" s="5"/>
      <c r="Z121" s="5"/>
      <c r="AG121" s="5"/>
      <c r="AO121" s="5"/>
      <c r="BH121" t="s">
        <v>228</v>
      </c>
    </row>
    <row r="123" spans="4:60" x14ac:dyDescent="0.3">
      <c r="BH123" t="s">
        <v>229</v>
      </c>
    </row>
    <row r="125" spans="4:60" x14ac:dyDescent="0.3">
      <c r="BH125" t="s">
        <v>230</v>
      </c>
    </row>
    <row r="127" spans="4:60" x14ac:dyDescent="0.3">
      <c r="BH127" t="s">
        <v>231</v>
      </c>
    </row>
    <row r="128" spans="4:60" x14ac:dyDescent="0.3">
      <c r="D128">
        <v>1</v>
      </c>
      <c r="S128">
        <v>1</v>
      </c>
      <c r="W128">
        <v>1</v>
      </c>
      <c r="AB128">
        <v>1</v>
      </c>
      <c r="AK128" s="26">
        <v>1</v>
      </c>
      <c r="AM128" s="26">
        <v>61</v>
      </c>
      <c r="AP128" s="26">
        <v>1</v>
      </c>
      <c r="AV128" s="26">
        <v>1</v>
      </c>
      <c r="AZ128" s="26">
        <v>1</v>
      </c>
      <c r="BB128">
        <v>1</v>
      </c>
      <c r="BH128" t="s">
        <v>232</v>
      </c>
    </row>
    <row r="130" spans="60:60" x14ac:dyDescent="0.3">
      <c r="BH130" t="s">
        <v>233</v>
      </c>
    </row>
    <row r="131" spans="60:60" x14ac:dyDescent="0.3">
      <c r="BH131" t="s">
        <v>234</v>
      </c>
    </row>
    <row r="132" spans="60:60" x14ac:dyDescent="0.3">
      <c r="BH132" t="s">
        <v>235</v>
      </c>
    </row>
    <row r="133" spans="60:60" x14ac:dyDescent="0.3">
      <c r="BH133" t="s">
        <v>236</v>
      </c>
    </row>
    <row r="135" spans="60:60" x14ac:dyDescent="0.3">
      <c r="BH135" t="s">
        <v>237</v>
      </c>
    </row>
    <row r="137" spans="60:60" x14ac:dyDescent="0.3">
      <c r="BH137" t="s">
        <v>238</v>
      </c>
    </row>
    <row r="139" spans="60:60" x14ac:dyDescent="0.3">
      <c r="BH139" t="s">
        <v>239</v>
      </c>
    </row>
    <row r="141" spans="60:60" x14ac:dyDescent="0.3">
      <c r="BH141" t="s">
        <v>240</v>
      </c>
    </row>
    <row r="143" spans="60:60" x14ac:dyDescent="0.3">
      <c r="BH143" t="s">
        <v>241</v>
      </c>
    </row>
    <row r="145" spans="6:60" x14ac:dyDescent="0.3">
      <c r="BH145" t="s">
        <v>242</v>
      </c>
    </row>
    <row r="147" spans="6:60" x14ac:dyDescent="0.3">
      <c r="BH147" t="s">
        <v>243</v>
      </c>
    </row>
    <row r="149" spans="6:60" x14ac:dyDescent="0.3">
      <c r="BH149" t="s">
        <v>244</v>
      </c>
    </row>
    <row r="150" spans="6:60" s="26" customFormat="1" x14ac:dyDescent="0.3">
      <c r="F150" s="45"/>
      <c r="H150" s="45"/>
      <c r="O150" s="5"/>
      <c r="T150" s="5"/>
      <c r="Z150" s="5"/>
      <c r="AG150" s="5"/>
      <c r="AO150" s="5"/>
      <c r="BH150" t="s">
        <v>245</v>
      </c>
    </row>
    <row r="152" spans="6:60" x14ac:dyDescent="0.3">
      <c r="BH152" t="s">
        <v>246</v>
      </c>
    </row>
    <row r="154" spans="6:60" x14ac:dyDescent="0.3">
      <c r="BH154" t="s">
        <v>247</v>
      </c>
    </row>
    <row r="156" spans="6:60" x14ac:dyDescent="0.3">
      <c r="BH156" t="s">
        <v>248</v>
      </c>
    </row>
    <row r="158" spans="6:60" x14ac:dyDescent="0.3">
      <c r="BH158" t="s">
        <v>249</v>
      </c>
    </row>
    <row r="159" spans="6:60" x14ac:dyDescent="0.3">
      <c r="BH159" t="s">
        <v>250</v>
      </c>
    </row>
    <row r="161" spans="60:60" x14ac:dyDescent="0.3">
      <c r="BH161" t="s">
        <v>251</v>
      </c>
    </row>
    <row r="162" spans="60:60" x14ac:dyDescent="0.3">
      <c r="BH162" t="s">
        <v>252</v>
      </c>
    </row>
    <row r="164" spans="60:60" x14ac:dyDescent="0.3">
      <c r="BH164" t="s">
        <v>253</v>
      </c>
    </row>
    <row r="166" spans="60:60" x14ac:dyDescent="0.3">
      <c r="BH166" t="s">
        <v>254</v>
      </c>
    </row>
    <row r="167" spans="60:60" x14ac:dyDescent="0.3">
      <c r="BH167" t="s">
        <v>255</v>
      </c>
    </row>
    <row r="169" spans="60:60" x14ac:dyDescent="0.3">
      <c r="BH169" t="s">
        <v>256</v>
      </c>
    </row>
    <row r="171" spans="60:60" x14ac:dyDescent="0.3">
      <c r="BH171" t="s">
        <v>257</v>
      </c>
    </row>
    <row r="172" spans="60:60" x14ac:dyDescent="0.3">
      <c r="BH172" t="s">
        <v>258</v>
      </c>
    </row>
    <row r="174" spans="60:60" x14ac:dyDescent="0.3">
      <c r="BH174" t="s">
        <v>259</v>
      </c>
    </row>
    <row r="176" spans="60:60" x14ac:dyDescent="0.3">
      <c r="BH176" t="s">
        <v>260</v>
      </c>
    </row>
    <row r="178" spans="59:60" x14ac:dyDescent="0.3">
      <c r="BH178" t="s">
        <v>261</v>
      </c>
    </row>
    <row r="179" spans="59:60" x14ac:dyDescent="0.3">
      <c r="BG179">
        <v>1</v>
      </c>
      <c r="BH179" t="s">
        <v>262</v>
      </c>
    </row>
    <row r="180" spans="59:60" x14ac:dyDescent="0.3">
      <c r="BH180" t="s">
        <v>263</v>
      </c>
    </row>
    <row r="182" spans="59:60" x14ac:dyDescent="0.3">
      <c r="BH182" t="s">
        <v>264</v>
      </c>
    </row>
    <row r="184" spans="59:60" x14ac:dyDescent="0.3">
      <c r="BH184" t="s">
        <v>265</v>
      </c>
    </row>
    <row r="186" spans="59:60" x14ac:dyDescent="0.3">
      <c r="BH186" t="s">
        <v>266</v>
      </c>
    </row>
    <row r="188" spans="59:60" x14ac:dyDescent="0.3">
      <c r="BH188" t="s">
        <v>267</v>
      </c>
    </row>
    <row r="189" spans="59:60" x14ac:dyDescent="0.3">
      <c r="BH189" t="s">
        <v>268</v>
      </c>
    </row>
    <row r="190" spans="59:60" x14ac:dyDescent="0.3">
      <c r="BH190" t="s">
        <v>269</v>
      </c>
    </row>
    <row r="191" spans="59:60" x14ac:dyDescent="0.3">
      <c r="BH191" t="s">
        <v>270</v>
      </c>
    </row>
    <row r="193" spans="4:60" x14ac:dyDescent="0.3">
      <c r="BH193" t="s">
        <v>271</v>
      </c>
    </row>
    <row r="195" spans="4:60" x14ac:dyDescent="0.3">
      <c r="BH195" t="s">
        <v>272</v>
      </c>
    </row>
    <row r="197" spans="4:60" x14ac:dyDescent="0.3">
      <c r="BH197" t="s">
        <v>273</v>
      </c>
    </row>
    <row r="199" spans="4:60" x14ac:dyDescent="0.3">
      <c r="BH199" t="s">
        <v>274</v>
      </c>
    </row>
    <row r="201" spans="4:60" x14ac:dyDescent="0.3">
      <c r="BH201" t="s">
        <v>275</v>
      </c>
    </row>
    <row r="203" spans="4:60" x14ac:dyDescent="0.3">
      <c r="BH203" t="s">
        <v>276</v>
      </c>
    </row>
    <row r="205" spans="4:60" x14ac:dyDescent="0.3">
      <c r="BH205" t="s">
        <v>277</v>
      </c>
    </row>
    <row r="207" spans="4:60" x14ac:dyDescent="0.3">
      <c r="BH207" t="s">
        <v>278</v>
      </c>
    </row>
    <row r="208" spans="4:60" x14ac:dyDescent="0.3">
      <c r="D208">
        <v>1</v>
      </c>
      <c r="S208">
        <v>1</v>
      </c>
      <c r="V208">
        <v>1</v>
      </c>
      <c r="AB208">
        <v>1</v>
      </c>
      <c r="AK208" s="26">
        <v>1</v>
      </c>
      <c r="AM208" s="26">
        <v>68</v>
      </c>
      <c r="AP208" s="26">
        <v>1</v>
      </c>
      <c r="AV208" s="26">
        <v>1</v>
      </c>
      <c r="AZ208" s="26">
        <v>1</v>
      </c>
      <c r="BB208">
        <v>1</v>
      </c>
      <c r="BH208" t="s">
        <v>279</v>
      </c>
    </row>
    <row r="209" spans="60:60" ht="13.2" customHeight="1" x14ac:dyDescent="0.3">
      <c r="BH209" t="s">
        <v>280</v>
      </c>
    </row>
    <row r="210" spans="60:60" x14ac:dyDescent="0.3">
      <c r="BH210" t="s">
        <v>281</v>
      </c>
    </row>
    <row r="211" spans="60:60" x14ac:dyDescent="0.3">
      <c r="BH211" t="s">
        <v>282</v>
      </c>
    </row>
    <row r="213" spans="60:60" x14ac:dyDescent="0.3">
      <c r="BH213" t="s">
        <v>283</v>
      </c>
    </row>
    <row r="214" spans="60:60" x14ac:dyDescent="0.3">
      <c r="BH214" t="s">
        <v>284</v>
      </c>
    </row>
    <row r="215" spans="60:60" x14ac:dyDescent="0.3">
      <c r="BH215" t="s">
        <v>285</v>
      </c>
    </row>
    <row r="217" spans="60:60" x14ac:dyDescent="0.3">
      <c r="BH217" t="s">
        <v>286</v>
      </c>
    </row>
    <row r="219" spans="60:60" x14ac:dyDescent="0.3">
      <c r="BH219" t="s">
        <v>287</v>
      </c>
    </row>
    <row r="221" spans="60:60" x14ac:dyDescent="0.3">
      <c r="BH221" t="s">
        <v>288</v>
      </c>
    </row>
    <row r="223" spans="60:60" x14ac:dyDescent="0.3">
      <c r="BH223" t="s">
        <v>289</v>
      </c>
    </row>
    <row r="225" spans="60:60" x14ac:dyDescent="0.3">
      <c r="BH225" t="s">
        <v>290</v>
      </c>
    </row>
    <row r="227" spans="60:60" x14ac:dyDescent="0.3">
      <c r="BH227" t="s">
        <v>1</v>
      </c>
    </row>
    <row r="228" spans="60:60" x14ac:dyDescent="0.3">
      <c r="BH228" t="s">
        <v>132</v>
      </c>
    </row>
    <row r="230" spans="60:60" x14ac:dyDescent="0.3">
      <c r="BH230" t="s">
        <v>291</v>
      </c>
    </row>
    <row r="231" spans="60:60" x14ac:dyDescent="0.3">
      <c r="BH231" t="s">
        <v>292</v>
      </c>
    </row>
    <row r="232" spans="60:60" x14ac:dyDescent="0.3">
      <c r="BH232" t="s">
        <v>293</v>
      </c>
    </row>
    <row r="234" spans="60:60" x14ac:dyDescent="0.3">
      <c r="BH234" t="s">
        <v>294</v>
      </c>
    </row>
    <row r="236" spans="60:60" x14ac:dyDescent="0.3">
      <c r="BH236" t="s">
        <v>295</v>
      </c>
    </row>
    <row r="238" spans="60:60" x14ac:dyDescent="0.3">
      <c r="BH238" t="s">
        <v>296</v>
      </c>
    </row>
    <row r="240" spans="60:60" x14ac:dyDescent="0.3">
      <c r="BH240" t="s">
        <v>297</v>
      </c>
    </row>
    <row r="242" spans="58:60" x14ac:dyDescent="0.3">
      <c r="BH242" t="s">
        <v>298</v>
      </c>
    </row>
    <row r="244" spans="58:60" x14ac:dyDescent="0.3">
      <c r="BH244" t="s">
        <v>299</v>
      </c>
    </row>
    <row r="246" spans="58:60" x14ac:dyDescent="0.3">
      <c r="BH246" t="s">
        <v>300</v>
      </c>
    </row>
    <row r="248" spans="58:60" x14ac:dyDescent="0.3">
      <c r="BH248" t="s">
        <v>301</v>
      </c>
    </row>
    <row r="249" spans="58:60" x14ac:dyDescent="0.3">
      <c r="BF249">
        <v>1</v>
      </c>
      <c r="BH249" t="s">
        <v>302</v>
      </c>
    </row>
    <row r="250" spans="58:60" x14ac:dyDescent="0.3">
      <c r="BH250" t="s">
        <v>303</v>
      </c>
    </row>
    <row r="251" spans="58:60" x14ac:dyDescent="0.3">
      <c r="BH251" t="s">
        <v>304</v>
      </c>
    </row>
    <row r="252" spans="58:60" x14ac:dyDescent="0.3">
      <c r="BH252" t="s">
        <v>305</v>
      </c>
    </row>
    <row r="254" spans="58:60" x14ac:dyDescent="0.3">
      <c r="BH254" t="s">
        <v>306</v>
      </c>
    </row>
    <row r="256" spans="58:60" x14ac:dyDescent="0.3">
      <c r="BH256" t="s">
        <v>307</v>
      </c>
    </row>
    <row r="258" spans="60:60" x14ac:dyDescent="0.3">
      <c r="BH258" t="s">
        <v>308</v>
      </c>
    </row>
    <row r="260" spans="60:60" x14ac:dyDescent="0.3">
      <c r="BH260" t="s">
        <v>309</v>
      </c>
    </row>
    <row r="262" spans="60:60" x14ac:dyDescent="0.3">
      <c r="BH262" t="s">
        <v>310</v>
      </c>
    </row>
    <row r="264" spans="60:60" x14ac:dyDescent="0.3">
      <c r="BH264" t="s">
        <v>311</v>
      </c>
    </row>
    <row r="266" spans="60:60" x14ac:dyDescent="0.3">
      <c r="BH266" t="s">
        <v>312</v>
      </c>
    </row>
    <row r="267" spans="60:60" x14ac:dyDescent="0.3">
      <c r="BH267" t="s">
        <v>313</v>
      </c>
    </row>
    <row r="268" spans="60:60" x14ac:dyDescent="0.3">
      <c r="BH268" t="s">
        <v>314</v>
      </c>
    </row>
    <row r="269" spans="60:60" x14ac:dyDescent="0.3">
      <c r="BH269" t="s">
        <v>315</v>
      </c>
    </row>
    <row r="270" spans="60:60" x14ac:dyDescent="0.3">
      <c r="BH270" t="s">
        <v>125</v>
      </c>
    </row>
    <row r="272" spans="60:60" x14ac:dyDescent="0.3">
      <c r="BH272" t="s">
        <v>316</v>
      </c>
    </row>
    <row r="273" spans="60:60" x14ac:dyDescent="0.3">
      <c r="BH273" t="s">
        <v>124</v>
      </c>
    </row>
    <row r="274" spans="60:60" x14ac:dyDescent="0.3">
      <c r="BH274" t="s">
        <v>317</v>
      </c>
    </row>
    <row r="275" spans="60:60" x14ac:dyDescent="0.3">
      <c r="BH275" t="s">
        <v>318</v>
      </c>
    </row>
    <row r="276" spans="60:60" x14ac:dyDescent="0.3">
      <c r="BH276" t="s">
        <v>132</v>
      </c>
    </row>
    <row r="277" spans="60:60" x14ac:dyDescent="0.3">
      <c r="BH277" t="s">
        <v>319</v>
      </c>
    </row>
    <row r="278" spans="60:60" x14ac:dyDescent="0.3">
      <c r="BH278" t="s">
        <v>320</v>
      </c>
    </row>
    <row r="279" spans="60:60" x14ac:dyDescent="0.3">
      <c r="BH279" t="s">
        <v>321</v>
      </c>
    </row>
    <row r="280" spans="60:60" x14ac:dyDescent="0.3">
      <c r="BH280" t="s">
        <v>322</v>
      </c>
    </row>
    <row r="282" spans="60:60" x14ac:dyDescent="0.3">
      <c r="BH282" t="s">
        <v>323</v>
      </c>
    </row>
    <row r="284" spans="60:60" x14ac:dyDescent="0.3">
      <c r="BH284" t="s">
        <v>324</v>
      </c>
    </row>
    <row r="286" spans="60:60" x14ac:dyDescent="0.3">
      <c r="BH286" t="s">
        <v>325</v>
      </c>
    </row>
    <row r="288" spans="60:60" x14ac:dyDescent="0.3">
      <c r="BH288" t="s">
        <v>326</v>
      </c>
    </row>
    <row r="290" spans="4:67" x14ac:dyDescent="0.3">
      <c r="BH290" t="s">
        <v>327</v>
      </c>
    </row>
    <row r="291" spans="4:67" x14ac:dyDescent="0.3">
      <c r="BF291">
        <v>1</v>
      </c>
      <c r="BH291" t="s">
        <v>328</v>
      </c>
    </row>
    <row r="292" spans="4:67" x14ac:dyDescent="0.3">
      <c r="BH292" t="s">
        <v>329</v>
      </c>
    </row>
    <row r="293" spans="4:67" x14ac:dyDescent="0.3">
      <c r="BH293" t="s">
        <v>330</v>
      </c>
      <c r="BI293" s="26"/>
      <c r="BJ293" s="26"/>
      <c r="BK293" s="26"/>
      <c r="BL293" s="26"/>
      <c r="BM293" s="26"/>
      <c r="BN293" s="26"/>
      <c r="BO293" s="26"/>
    </row>
    <row r="294" spans="4:67" x14ac:dyDescent="0.3">
      <c r="BH294" t="s">
        <v>331</v>
      </c>
    </row>
    <row r="296" spans="4:67" x14ac:dyDescent="0.3">
      <c r="BH296" t="s">
        <v>332</v>
      </c>
    </row>
    <row r="298" spans="4:67" x14ac:dyDescent="0.3">
      <c r="BH298" t="s">
        <v>333</v>
      </c>
    </row>
    <row r="300" spans="4:67" x14ac:dyDescent="0.3">
      <c r="BH300" t="s">
        <v>334</v>
      </c>
    </row>
    <row r="301" spans="4:67" x14ac:dyDescent="0.3">
      <c r="D301">
        <v>1</v>
      </c>
      <c r="P301">
        <v>1</v>
      </c>
      <c r="W301">
        <v>1</v>
      </c>
      <c r="AB301">
        <v>1</v>
      </c>
      <c r="AN301" s="26">
        <v>1</v>
      </c>
      <c r="AR301" s="26">
        <v>1</v>
      </c>
      <c r="AT301" s="26">
        <v>1</v>
      </c>
      <c r="AZ301" s="26">
        <v>1</v>
      </c>
      <c r="BB301">
        <v>1</v>
      </c>
      <c r="BH301" t="s">
        <v>335</v>
      </c>
    </row>
    <row r="303" spans="4:67" x14ac:dyDescent="0.3">
      <c r="BH303" t="s">
        <v>336</v>
      </c>
    </row>
    <row r="305" spans="5:60" x14ac:dyDescent="0.3">
      <c r="BH305" t="s">
        <v>337</v>
      </c>
    </row>
    <row r="307" spans="5:60" x14ac:dyDescent="0.3">
      <c r="BH307" t="s">
        <v>338</v>
      </c>
    </row>
    <row r="309" spans="5:60" x14ac:dyDescent="0.3">
      <c r="BH309" t="s">
        <v>339</v>
      </c>
    </row>
    <row r="310" spans="5:60" x14ac:dyDescent="0.3">
      <c r="E310">
        <v>1</v>
      </c>
      <c r="S310">
        <v>1</v>
      </c>
      <c r="V310">
        <v>1</v>
      </c>
      <c r="AB310">
        <v>1</v>
      </c>
      <c r="AN310" s="26">
        <v>1</v>
      </c>
      <c r="AP310" s="26">
        <v>1</v>
      </c>
      <c r="AV310" s="26">
        <v>1</v>
      </c>
      <c r="AZ310" s="26">
        <v>1</v>
      </c>
      <c r="BB310">
        <v>1</v>
      </c>
      <c r="BH310" t="s">
        <v>340</v>
      </c>
    </row>
    <row r="311" spans="5:60" x14ac:dyDescent="0.3">
      <c r="BH311" t="s">
        <v>341</v>
      </c>
    </row>
    <row r="312" spans="5:60" x14ac:dyDescent="0.3">
      <c r="BH312" t="s">
        <v>342</v>
      </c>
    </row>
    <row r="314" spans="5:60" x14ac:dyDescent="0.3">
      <c r="BH314" t="s">
        <v>343</v>
      </c>
    </row>
    <row r="315" spans="5:60" x14ac:dyDescent="0.3">
      <c r="BH315" t="s">
        <v>124</v>
      </c>
    </row>
    <row r="316" spans="5:60" x14ac:dyDescent="0.3">
      <c r="BH316" t="s">
        <v>344</v>
      </c>
    </row>
    <row r="317" spans="5:60" x14ac:dyDescent="0.3">
      <c r="BH317" t="s">
        <v>18</v>
      </c>
    </row>
    <row r="319" spans="5:60" x14ac:dyDescent="0.3">
      <c r="BH319" t="s">
        <v>345</v>
      </c>
    </row>
    <row r="320" spans="5:60" x14ac:dyDescent="0.3">
      <c r="BH320" t="s">
        <v>346</v>
      </c>
    </row>
    <row r="321" spans="60:60" x14ac:dyDescent="0.3">
      <c r="BH321" t="s">
        <v>347</v>
      </c>
    </row>
    <row r="323" spans="60:60" x14ac:dyDescent="0.3">
      <c r="BH323" t="s">
        <v>348</v>
      </c>
    </row>
    <row r="325" spans="60:60" x14ac:dyDescent="0.3">
      <c r="BH325" t="s">
        <v>349</v>
      </c>
    </row>
    <row r="327" spans="60:60" x14ac:dyDescent="0.3">
      <c r="BH327" t="s">
        <v>350</v>
      </c>
    </row>
    <row r="329" spans="60:60" x14ac:dyDescent="0.3">
      <c r="BH329" t="s">
        <v>351</v>
      </c>
    </row>
    <row r="331" spans="60:60" x14ac:dyDescent="0.3">
      <c r="BH331" t="s">
        <v>352</v>
      </c>
    </row>
    <row r="333" spans="60:60" x14ac:dyDescent="0.3">
      <c r="BH333" t="s">
        <v>353</v>
      </c>
    </row>
    <row r="335" spans="60:60" x14ac:dyDescent="0.3">
      <c r="BH335" t="s">
        <v>354</v>
      </c>
    </row>
    <row r="337" spans="5:60" x14ac:dyDescent="0.3">
      <c r="BH337" t="s">
        <v>355</v>
      </c>
    </row>
    <row r="338" spans="5:60" x14ac:dyDescent="0.3">
      <c r="E338">
        <v>1</v>
      </c>
      <c r="S338">
        <v>1</v>
      </c>
      <c r="U338">
        <v>1</v>
      </c>
      <c r="AF338">
        <v>1</v>
      </c>
      <c r="AN338" s="26">
        <v>1</v>
      </c>
      <c r="AP338" s="26">
        <v>1</v>
      </c>
      <c r="AV338" s="26">
        <v>1</v>
      </c>
      <c r="AZ338" s="26">
        <v>1</v>
      </c>
      <c r="BB338">
        <v>1</v>
      </c>
      <c r="BH338" t="s">
        <v>356</v>
      </c>
    </row>
    <row r="340" spans="5:60" x14ac:dyDescent="0.3">
      <c r="BH340" t="s">
        <v>19</v>
      </c>
    </row>
    <row r="341" spans="5:60" x14ac:dyDescent="0.3">
      <c r="BH341" t="s">
        <v>357</v>
      </c>
    </row>
    <row r="342" spans="5:60" x14ac:dyDescent="0.3">
      <c r="BH342" t="s">
        <v>358</v>
      </c>
    </row>
    <row r="343" spans="5:60" x14ac:dyDescent="0.3">
      <c r="BH343" t="s">
        <v>359</v>
      </c>
    </row>
    <row r="345" spans="5:60" x14ac:dyDescent="0.3">
      <c r="BH345" t="s">
        <v>360</v>
      </c>
    </row>
    <row r="347" spans="5:60" x14ac:dyDescent="0.3">
      <c r="BH347" t="s">
        <v>361</v>
      </c>
    </row>
    <row r="348" spans="5:60" x14ac:dyDescent="0.3">
      <c r="F348" s="44">
        <v>1</v>
      </c>
      <c r="R348">
        <v>1</v>
      </c>
      <c r="W348">
        <v>1</v>
      </c>
      <c r="AA348">
        <v>1</v>
      </c>
      <c r="AK348" s="26">
        <v>1</v>
      </c>
      <c r="AM348" s="26">
        <v>55</v>
      </c>
      <c r="AP348" s="26">
        <v>1</v>
      </c>
      <c r="AT348" s="26">
        <v>1</v>
      </c>
      <c r="AY348" s="26">
        <v>1</v>
      </c>
      <c r="BB348">
        <v>1</v>
      </c>
      <c r="BH348" t="s">
        <v>362</v>
      </c>
    </row>
    <row r="349" spans="5:60" x14ac:dyDescent="0.3">
      <c r="BH349" t="s">
        <v>363</v>
      </c>
    </row>
    <row r="351" spans="5:60" x14ac:dyDescent="0.3">
      <c r="BH351" t="s">
        <v>364</v>
      </c>
    </row>
    <row r="352" spans="5:60" x14ac:dyDescent="0.3">
      <c r="BH352" t="s">
        <v>365</v>
      </c>
    </row>
    <row r="353" spans="5:60" x14ac:dyDescent="0.3">
      <c r="BH353" t="s">
        <v>366</v>
      </c>
    </row>
    <row r="354" spans="5:60" x14ac:dyDescent="0.3">
      <c r="BH354" t="s">
        <v>140</v>
      </c>
    </row>
    <row r="355" spans="5:60" x14ac:dyDescent="0.3">
      <c r="BH355" t="s">
        <v>367</v>
      </c>
    </row>
    <row r="357" spans="5:60" x14ac:dyDescent="0.3">
      <c r="BH357" t="s">
        <v>368</v>
      </c>
    </row>
    <row r="359" spans="5:60" x14ac:dyDescent="0.3">
      <c r="BH359" t="s">
        <v>369</v>
      </c>
    </row>
    <row r="361" spans="5:60" x14ac:dyDescent="0.3">
      <c r="BH361" t="s">
        <v>370</v>
      </c>
    </row>
    <row r="363" spans="5:60" x14ac:dyDescent="0.3">
      <c r="BH363" t="s">
        <v>371</v>
      </c>
    </row>
    <row r="364" spans="5:60" x14ac:dyDescent="0.3">
      <c r="E364">
        <v>1</v>
      </c>
      <c r="S364">
        <v>1</v>
      </c>
      <c r="W364">
        <v>1</v>
      </c>
      <c r="AF364">
        <v>1</v>
      </c>
      <c r="AN364" s="26">
        <v>1</v>
      </c>
      <c r="AP364" s="26">
        <v>1</v>
      </c>
      <c r="AV364" s="26">
        <v>1</v>
      </c>
      <c r="AZ364" s="26">
        <v>1</v>
      </c>
      <c r="BB364">
        <v>1</v>
      </c>
      <c r="BH364" t="s">
        <v>372</v>
      </c>
    </row>
    <row r="365" spans="5:60" x14ac:dyDescent="0.3">
      <c r="BH365" t="s">
        <v>373</v>
      </c>
    </row>
    <row r="366" spans="5:60" x14ac:dyDescent="0.3">
      <c r="BH366" t="s">
        <v>374</v>
      </c>
    </row>
    <row r="368" spans="5:60" x14ac:dyDescent="0.3">
      <c r="BH368" t="s">
        <v>375</v>
      </c>
    </row>
    <row r="369" spans="60:60" x14ac:dyDescent="0.3">
      <c r="BH369" t="s">
        <v>376</v>
      </c>
    </row>
    <row r="372" spans="60:60" x14ac:dyDescent="0.3">
      <c r="BH372" t="s">
        <v>377</v>
      </c>
    </row>
    <row r="374" spans="60:60" x14ac:dyDescent="0.3">
      <c r="BH374" t="s">
        <v>378</v>
      </c>
    </row>
    <row r="376" spans="60:60" x14ac:dyDescent="0.3">
      <c r="BH376" t="s">
        <v>379</v>
      </c>
    </row>
    <row r="378" spans="60:60" x14ac:dyDescent="0.3">
      <c r="BH378" t="s">
        <v>380</v>
      </c>
    </row>
    <row r="380" spans="60:60" x14ac:dyDescent="0.3">
      <c r="BH380" t="s">
        <v>381</v>
      </c>
    </row>
    <row r="381" spans="60:60" x14ac:dyDescent="0.3">
      <c r="BH381" t="s">
        <v>382</v>
      </c>
    </row>
    <row r="383" spans="60:60" x14ac:dyDescent="0.3">
      <c r="BH383" t="s">
        <v>383</v>
      </c>
    </row>
    <row r="385" spans="5:60" x14ac:dyDescent="0.3">
      <c r="BH385" t="s">
        <v>384</v>
      </c>
    </row>
    <row r="387" spans="5:60" x14ac:dyDescent="0.3">
      <c r="BH387" t="s">
        <v>385</v>
      </c>
    </row>
    <row r="388" spans="5:60" x14ac:dyDescent="0.3">
      <c r="E388">
        <v>1</v>
      </c>
      <c r="P388">
        <v>1</v>
      </c>
      <c r="U388">
        <v>1</v>
      </c>
      <c r="AB388">
        <v>1</v>
      </c>
      <c r="AK388" s="26">
        <v>1</v>
      </c>
      <c r="AM388" s="26">
        <v>62</v>
      </c>
      <c r="AP388" s="26">
        <v>1</v>
      </c>
      <c r="AU388" s="26">
        <v>1</v>
      </c>
      <c r="AX388" s="26">
        <v>1</v>
      </c>
      <c r="BB388">
        <v>1</v>
      </c>
      <c r="BH388" t="s">
        <v>386</v>
      </c>
    </row>
    <row r="389" spans="5:60" x14ac:dyDescent="0.3">
      <c r="BH389" t="s">
        <v>387</v>
      </c>
    </row>
    <row r="390" spans="5:60" x14ac:dyDescent="0.3">
      <c r="BH390" t="s">
        <v>388</v>
      </c>
    </row>
    <row r="392" spans="5:60" x14ac:dyDescent="0.3">
      <c r="BH392" t="s">
        <v>389</v>
      </c>
    </row>
    <row r="394" spans="5:60" x14ac:dyDescent="0.3">
      <c r="BH394" t="s">
        <v>390</v>
      </c>
    </row>
    <row r="396" spans="5:60" x14ac:dyDescent="0.3">
      <c r="BH396" t="s">
        <v>391</v>
      </c>
    </row>
    <row r="398" spans="5:60" x14ac:dyDescent="0.3">
      <c r="BH398" t="s">
        <v>392</v>
      </c>
    </row>
    <row r="399" spans="5:60" x14ac:dyDescent="0.3">
      <c r="BH399" t="s">
        <v>393</v>
      </c>
    </row>
    <row r="401" spans="60:60" x14ac:dyDescent="0.3">
      <c r="BH401" t="s">
        <v>394</v>
      </c>
    </row>
    <row r="403" spans="60:60" x14ac:dyDescent="0.3">
      <c r="BH403" t="s">
        <v>395</v>
      </c>
    </row>
    <row r="405" spans="60:60" x14ac:dyDescent="0.3">
      <c r="BH405" t="s">
        <v>396</v>
      </c>
    </row>
    <row r="406" spans="60:60" x14ac:dyDescent="0.3">
      <c r="BH406" t="s">
        <v>397</v>
      </c>
    </row>
    <row r="407" spans="60:60" x14ac:dyDescent="0.3">
      <c r="BH407" t="s">
        <v>398</v>
      </c>
    </row>
    <row r="409" spans="60:60" x14ac:dyDescent="0.3">
      <c r="BH409" t="s">
        <v>399</v>
      </c>
    </row>
    <row r="411" spans="60:60" x14ac:dyDescent="0.3">
      <c r="BH411" t="s">
        <v>400</v>
      </c>
    </row>
    <row r="413" spans="60:60" x14ac:dyDescent="0.3">
      <c r="BH413" t="s">
        <v>401</v>
      </c>
    </row>
    <row r="414" spans="60:60" x14ac:dyDescent="0.3">
      <c r="BH414" t="s">
        <v>402</v>
      </c>
    </row>
    <row r="416" spans="60:60" x14ac:dyDescent="0.3">
      <c r="BH416" t="s">
        <v>138</v>
      </c>
    </row>
    <row r="417" spans="5:60" x14ac:dyDescent="0.3">
      <c r="BH417" t="s">
        <v>403</v>
      </c>
    </row>
    <row r="418" spans="5:60" x14ac:dyDescent="0.3">
      <c r="BH418" t="s">
        <v>404</v>
      </c>
    </row>
    <row r="419" spans="5:60" x14ac:dyDescent="0.3">
      <c r="BH419" t="s">
        <v>405</v>
      </c>
    </row>
    <row r="421" spans="5:60" x14ac:dyDescent="0.3">
      <c r="BH421" t="s">
        <v>406</v>
      </c>
    </row>
    <row r="423" spans="5:60" x14ac:dyDescent="0.3">
      <c r="BH423" t="s">
        <v>407</v>
      </c>
    </row>
    <row r="424" spans="5:60" x14ac:dyDescent="0.3">
      <c r="E424">
        <v>1</v>
      </c>
      <c r="P424">
        <v>1</v>
      </c>
      <c r="U424">
        <v>1</v>
      </c>
      <c r="AB424">
        <v>1</v>
      </c>
      <c r="AK424" s="26">
        <v>1</v>
      </c>
      <c r="AM424" s="26">
        <v>53</v>
      </c>
      <c r="AP424" s="26">
        <v>1</v>
      </c>
      <c r="AT424" s="26">
        <v>1</v>
      </c>
      <c r="AZ424" s="26">
        <v>1</v>
      </c>
      <c r="BB424">
        <v>1</v>
      </c>
      <c r="BH424" t="s">
        <v>408</v>
      </c>
    </row>
    <row r="425" spans="5:60" x14ac:dyDescent="0.3">
      <c r="BH425" t="s">
        <v>409</v>
      </c>
    </row>
    <row r="426" spans="5:60" x14ac:dyDescent="0.3">
      <c r="BH426" t="s">
        <v>410</v>
      </c>
    </row>
    <row r="428" spans="5:60" x14ac:dyDescent="0.3">
      <c r="BH428" t="s">
        <v>411</v>
      </c>
    </row>
    <row r="430" spans="5:60" x14ac:dyDescent="0.3">
      <c r="BH430" t="s">
        <v>412</v>
      </c>
    </row>
    <row r="432" spans="5:60" x14ac:dyDescent="0.3">
      <c r="BH432" t="s">
        <v>413</v>
      </c>
    </row>
    <row r="434" spans="57:60" x14ac:dyDescent="0.3">
      <c r="BH434" t="s">
        <v>414</v>
      </c>
    </row>
    <row r="436" spans="57:60" x14ac:dyDescent="0.3">
      <c r="BH436" t="s">
        <v>415</v>
      </c>
    </row>
    <row r="437" spans="57:60" x14ac:dyDescent="0.3">
      <c r="BH437" t="s">
        <v>416</v>
      </c>
    </row>
    <row r="438" spans="57:60" x14ac:dyDescent="0.3">
      <c r="BH438" t="s">
        <v>417</v>
      </c>
    </row>
    <row r="439" spans="57:60" x14ac:dyDescent="0.3">
      <c r="BH439" t="s">
        <v>418</v>
      </c>
    </row>
    <row r="441" spans="57:60" x14ac:dyDescent="0.3">
      <c r="BH441" t="s">
        <v>419</v>
      </c>
    </row>
    <row r="443" spans="57:60" x14ac:dyDescent="0.3">
      <c r="BH443" t="s">
        <v>420</v>
      </c>
    </row>
    <row r="445" spans="57:60" x14ac:dyDescent="0.3">
      <c r="BH445" t="s">
        <v>421</v>
      </c>
    </row>
    <row r="447" spans="57:60" x14ac:dyDescent="0.3">
      <c r="BH447" t="s">
        <v>422</v>
      </c>
    </row>
    <row r="448" spans="57:60" x14ac:dyDescent="0.3">
      <c r="BE448">
        <v>1</v>
      </c>
      <c r="BH448" t="s">
        <v>423</v>
      </c>
    </row>
    <row r="449" spans="60:60" x14ac:dyDescent="0.3">
      <c r="BH449" t="s">
        <v>424</v>
      </c>
    </row>
    <row r="451" spans="60:60" x14ac:dyDescent="0.3">
      <c r="BH451" t="s">
        <v>425</v>
      </c>
    </row>
    <row r="452" spans="60:60" x14ac:dyDescent="0.3">
      <c r="BH452" t="s">
        <v>426</v>
      </c>
    </row>
    <row r="454" spans="60:60" x14ac:dyDescent="0.3">
      <c r="BH454" t="s">
        <v>427</v>
      </c>
    </row>
    <row r="456" spans="60:60" x14ac:dyDescent="0.3">
      <c r="BH456" t="s">
        <v>428</v>
      </c>
    </row>
    <row r="458" spans="60:60" x14ac:dyDescent="0.3">
      <c r="BH458" t="s">
        <v>429</v>
      </c>
    </row>
    <row r="460" spans="60:60" x14ac:dyDescent="0.3">
      <c r="BH460" t="s">
        <v>430</v>
      </c>
    </row>
    <row r="461" spans="60:60" x14ac:dyDescent="0.3">
      <c r="BH461" t="s">
        <v>431</v>
      </c>
    </row>
    <row r="462" spans="60:60" x14ac:dyDescent="0.3">
      <c r="BH462" t="s">
        <v>432</v>
      </c>
    </row>
    <row r="463" spans="60:60" x14ac:dyDescent="0.3">
      <c r="BH463" t="s">
        <v>433</v>
      </c>
    </row>
    <row r="465" spans="57:60" x14ac:dyDescent="0.3">
      <c r="BH465" t="s">
        <v>434</v>
      </c>
    </row>
    <row r="466" spans="57:60" x14ac:dyDescent="0.3">
      <c r="BH466" t="s">
        <v>435</v>
      </c>
    </row>
    <row r="468" spans="57:60" x14ac:dyDescent="0.3">
      <c r="BH468" t="s">
        <v>436</v>
      </c>
    </row>
    <row r="470" spans="57:60" x14ac:dyDescent="0.3">
      <c r="BH470" t="s">
        <v>437</v>
      </c>
    </row>
    <row r="472" spans="57:60" x14ac:dyDescent="0.3">
      <c r="BH472" t="s">
        <v>438</v>
      </c>
    </row>
    <row r="473" spans="57:60" x14ac:dyDescent="0.3">
      <c r="BH473" t="s">
        <v>439</v>
      </c>
    </row>
    <row r="475" spans="57:60" x14ac:dyDescent="0.3">
      <c r="BH475" t="s">
        <v>440</v>
      </c>
    </row>
    <row r="477" spans="57:60" x14ac:dyDescent="0.3">
      <c r="BH477" t="s">
        <v>441</v>
      </c>
    </row>
    <row r="479" spans="57:60" x14ac:dyDescent="0.3">
      <c r="BH479" t="s">
        <v>442</v>
      </c>
    </row>
    <row r="480" spans="57:60" x14ac:dyDescent="0.3">
      <c r="BE480">
        <v>1</v>
      </c>
      <c r="BH480" t="s">
        <v>443</v>
      </c>
    </row>
    <row r="481" spans="60:60" x14ac:dyDescent="0.3">
      <c r="BH481" t="s">
        <v>424</v>
      </c>
    </row>
    <row r="483" spans="60:60" x14ac:dyDescent="0.3">
      <c r="BH483" t="s">
        <v>425</v>
      </c>
    </row>
    <row r="484" spans="60:60" x14ac:dyDescent="0.3">
      <c r="BH484" t="s">
        <v>426</v>
      </c>
    </row>
    <row r="486" spans="60:60" x14ac:dyDescent="0.3">
      <c r="BH486" t="s">
        <v>427</v>
      </c>
    </row>
    <row r="488" spans="60:60" x14ac:dyDescent="0.3">
      <c r="BH488" t="s">
        <v>428</v>
      </c>
    </row>
    <row r="490" spans="60:60" x14ac:dyDescent="0.3">
      <c r="BH490" t="s">
        <v>429</v>
      </c>
    </row>
    <row r="492" spans="60:60" x14ac:dyDescent="0.3">
      <c r="BH492" t="s">
        <v>430</v>
      </c>
    </row>
    <row r="493" spans="60:60" x14ac:dyDescent="0.3">
      <c r="BH493" t="s">
        <v>431</v>
      </c>
    </row>
    <row r="494" spans="60:60" x14ac:dyDescent="0.3">
      <c r="BH494" t="s">
        <v>432</v>
      </c>
    </row>
    <row r="495" spans="60:60" x14ac:dyDescent="0.3">
      <c r="BH495" t="s">
        <v>433</v>
      </c>
    </row>
    <row r="497" spans="58:60" x14ac:dyDescent="0.3">
      <c r="BH497" t="s">
        <v>434</v>
      </c>
    </row>
    <row r="498" spans="58:60" x14ac:dyDescent="0.3">
      <c r="BH498" t="s">
        <v>435</v>
      </c>
    </row>
    <row r="500" spans="58:60" x14ac:dyDescent="0.3">
      <c r="BH500" t="s">
        <v>436</v>
      </c>
    </row>
    <row r="502" spans="58:60" x14ac:dyDescent="0.3">
      <c r="BH502" t="s">
        <v>437</v>
      </c>
    </row>
    <row r="504" spans="58:60" x14ac:dyDescent="0.3">
      <c r="BH504" t="s">
        <v>438</v>
      </c>
    </row>
    <row r="505" spans="58:60" x14ac:dyDescent="0.3">
      <c r="BH505" t="s">
        <v>439</v>
      </c>
    </row>
    <row r="507" spans="58:60" x14ac:dyDescent="0.3">
      <c r="BH507" t="s">
        <v>440</v>
      </c>
    </row>
    <row r="509" spans="58:60" x14ac:dyDescent="0.3">
      <c r="BH509" t="s">
        <v>441</v>
      </c>
    </row>
    <row r="511" spans="58:60" x14ac:dyDescent="0.3">
      <c r="BH511" t="s">
        <v>442</v>
      </c>
    </row>
    <row r="512" spans="58:60" x14ac:dyDescent="0.3">
      <c r="BF512">
        <v>1</v>
      </c>
      <c r="BH512" t="s">
        <v>444</v>
      </c>
    </row>
    <row r="513" spans="57:60" x14ac:dyDescent="0.3">
      <c r="BH513" t="s">
        <v>445</v>
      </c>
    </row>
    <row r="514" spans="57:60" x14ac:dyDescent="0.3">
      <c r="BF514">
        <v>1</v>
      </c>
      <c r="BH514" t="s">
        <v>446</v>
      </c>
    </row>
    <row r="515" spans="57:60" x14ac:dyDescent="0.3">
      <c r="BH515" t="s">
        <v>447</v>
      </c>
    </row>
    <row r="517" spans="57:60" x14ac:dyDescent="0.3">
      <c r="BH517" t="s">
        <v>448</v>
      </c>
    </row>
    <row r="518" spans="57:60" x14ac:dyDescent="0.3">
      <c r="BH518" t="s">
        <v>449</v>
      </c>
    </row>
    <row r="519" spans="57:60" x14ac:dyDescent="0.3">
      <c r="BH519" t="s">
        <v>122</v>
      </c>
    </row>
    <row r="520" spans="57:60" x14ac:dyDescent="0.3">
      <c r="BH520" t="s">
        <v>450</v>
      </c>
    </row>
    <row r="522" spans="57:60" x14ac:dyDescent="0.3">
      <c r="BH522" t="s">
        <v>451</v>
      </c>
    </row>
    <row r="524" spans="57:60" x14ac:dyDescent="0.3">
      <c r="BH524" t="s">
        <v>452</v>
      </c>
    </row>
    <row r="525" spans="57:60" x14ac:dyDescent="0.3">
      <c r="BE525">
        <v>1</v>
      </c>
      <c r="BH525" t="s">
        <v>453</v>
      </c>
    </row>
    <row r="526" spans="57:60" x14ac:dyDescent="0.3">
      <c r="BH526" t="s">
        <v>424</v>
      </c>
    </row>
    <row r="528" spans="57:60" x14ac:dyDescent="0.3">
      <c r="BH528" t="s">
        <v>425</v>
      </c>
    </row>
    <row r="529" spans="60:60" x14ac:dyDescent="0.3">
      <c r="BH529" t="s">
        <v>426</v>
      </c>
    </row>
    <row r="531" spans="60:60" x14ac:dyDescent="0.3">
      <c r="BH531" t="s">
        <v>427</v>
      </c>
    </row>
    <row r="533" spans="60:60" x14ac:dyDescent="0.3">
      <c r="BH533" t="s">
        <v>428</v>
      </c>
    </row>
    <row r="535" spans="60:60" x14ac:dyDescent="0.3">
      <c r="BH535" t="s">
        <v>429</v>
      </c>
    </row>
    <row r="537" spans="60:60" x14ac:dyDescent="0.3">
      <c r="BH537" t="s">
        <v>430</v>
      </c>
    </row>
    <row r="538" spans="60:60" x14ac:dyDescent="0.3">
      <c r="BH538" t="s">
        <v>431</v>
      </c>
    </row>
    <row r="539" spans="60:60" x14ac:dyDescent="0.3">
      <c r="BH539" t="s">
        <v>432</v>
      </c>
    </row>
    <row r="540" spans="60:60" x14ac:dyDescent="0.3">
      <c r="BH540" t="s">
        <v>433</v>
      </c>
    </row>
    <row r="542" spans="60:60" x14ac:dyDescent="0.3">
      <c r="BH542" t="s">
        <v>434</v>
      </c>
    </row>
    <row r="543" spans="60:60" x14ac:dyDescent="0.3">
      <c r="BH543" t="s">
        <v>435</v>
      </c>
    </row>
    <row r="545" spans="6:60" x14ac:dyDescent="0.3">
      <c r="BH545" t="s">
        <v>436</v>
      </c>
    </row>
    <row r="547" spans="6:60" x14ac:dyDescent="0.3">
      <c r="BH547" t="s">
        <v>437</v>
      </c>
    </row>
    <row r="549" spans="6:60" x14ac:dyDescent="0.3">
      <c r="BH549" t="s">
        <v>438</v>
      </c>
    </row>
    <row r="550" spans="6:60" x14ac:dyDescent="0.3">
      <c r="BH550" t="s">
        <v>439</v>
      </c>
    </row>
    <row r="552" spans="6:60" x14ac:dyDescent="0.3">
      <c r="BH552" t="s">
        <v>440</v>
      </c>
    </row>
    <row r="554" spans="6:60" x14ac:dyDescent="0.3">
      <c r="BH554" t="s">
        <v>441</v>
      </c>
    </row>
    <row r="556" spans="6:60" x14ac:dyDescent="0.3">
      <c r="BH556" t="s">
        <v>442</v>
      </c>
    </row>
    <row r="557" spans="6:60" x14ac:dyDescent="0.3">
      <c r="F557" s="44">
        <v>1</v>
      </c>
      <c r="P557">
        <v>1</v>
      </c>
      <c r="W557">
        <v>1</v>
      </c>
      <c r="AF557">
        <v>1</v>
      </c>
      <c r="AN557" s="26">
        <v>1</v>
      </c>
      <c r="AP557" s="26">
        <v>1</v>
      </c>
      <c r="AU557" s="26">
        <v>1</v>
      </c>
      <c r="AZ557" s="26">
        <v>1</v>
      </c>
      <c r="BB557">
        <v>1</v>
      </c>
      <c r="BH557" t="s">
        <v>454</v>
      </c>
    </row>
    <row r="559" spans="6:60" x14ac:dyDescent="0.3">
      <c r="BH559" t="s">
        <v>455</v>
      </c>
    </row>
    <row r="560" spans="6:60" x14ac:dyDescent="0.3">
      <c r="F560" s="44">
        <v>1</v>
      </c>
      <c r="Q560">
        <v>1</v>
      </c>
      <c r="X560">
        <v>1</v>
      </c>
      <c r="AA560">
        <v>1</v>
      </c>
      <c r="AI560" s="26">
        <v>1</v>
      </c>
      <c r="AM560" s="26">
        <v>21</v>
      </c>
      <c r="AQ560" s="26">
        <v>1</v>
      </c>
      <c r="AT560" s="26">
        <v>1</v>
      </c>
      <c r="AZ560" s="26">
        <v>1</v>
      </c>
      <c r="BB560">
        <v>1</v>
      </c>
      <c r="BH560" t="s">
        <v>456</v>
      </c>
    </row>
    <row r="561" spans="60:60" x14ac:dyDescent="0.3">
      <c r="BH561" t="s">
        <v>457</v>
      </c>
    </row>
    <row r="562" spans="60:60" x14ac:dyDescent="0.3">
      <c r="BH562" t="s">
        <v>458</v>
      </c>
    </row>
    <row r="564" spans="60:60" x14ac:dyDescent="0.3">
      <c r="BH564" t="s">
        <v>459</v>
      </c>
    </row>
    <row r="566" spans="60:60" x14ac:dyDescent="0.3">
      <c r="BH566" t="s">
        <v>460</v>
      </c>
    </row>
    <row r="568" spans="60:60" x14ac:dyDescent="0.3">
      <c r="BH568" t="s">
        <v>461</v>
      </c>
    </row>
    <row r="570" spans="60:60" x14ac:dyDescent="0.3">
      <c r="BH570" t="s">
        <v>462</v>
      </c>
    </row>
    <row r="572" spans="60:60" x14ac:dyDescent="0.3">
      <c r="BH572" t="s">
        <v>463</v>
      </c>
    </row>
    <row r="574" spans="60:60" x14ac:dyDescent="0.3">
      <c r="BH574" t="s">
        <v>464</v>
      </c>
    </row>
    <row r="576" spans="60:60" x14ac:dyDescent="0.3">
      <c r="BH576" t="s">
        <v>465</v>
      </c>
    </row>
    <row r="578" spans="60:60" x14ac:dyDescent="0.3">
      <c r="BH578" t="s">
        <v>466</v>
      </c>
    </row>
    <row r="579" spans="60:60" x14ac:dyDescent="0.3">
      <c r="BH579" t="s">
        <v>467</v>
      </c>
    </row>
    <row r="581" spans="60:60" x14ac:dyDescent="0.3">
      <c r="BH581" t="s">
        <v>468</v>
      </c>
    </row>
    <row r="583" spans="60:60" x14ac:dyDescent="0.3">
      <c r="BH583" t="s">
        <v>469</v>
      </c>
    </row>
    <row r="584" spans="60:60" x14ac:dyDescent="0.3">
      <c r="BH584" t="s">
        <v>470</v>
      </c>
    </row>
    <row r="585" spans="60:60" x14ac:dyDescent="0.3">
      <c r="BH585" t="s">
        <v>471</v>
      </c>
    </row>
    <row r="586" spans="60:60" x14ac:dyDescent="0.3">
      <c r="BH586" t="s">
        <v>472</v>
      </c>
    </row>
    <row r="588" spans="60:60" x14ac:dyDescent="0.3">
      <c r="BH588" t="s">
        <v>473</v>
      </c>
    </row>
    <row r="589" spans="60:60" x14ac:dyDescent="0.3">
      <c r="BH589" t="s">
        <v>474</v>
      </c>
    </row>
    <row r="591" spans="60:60" x14ac:dyDescent="0.3">
      <c r="BH591" t="s">
        <v>475</v>
      </c>
    </row>
    <row r="592" spans="60:60" x14ac:dyDescent="0.3">
      <c r="BH592" t="s">
        <v>476</v>
      </c>
    </row>
    <row r="593" spans="60:60" x14ac:dyDescent="0.3">
      <c r="BH593" t="s">
        <v>477</v>
      </c>
    </row>
    <row r="594" spans="60:60" x14ac:dyDescent="0.3">
      <c r="BH594" t="s">
        <v>478</v>
      </c>
    </row>
    <row r="596" spans="60:60" x14ac:dyDescent="0.3">
      <c r="BH596" t="s">
        <v>479</v>
      </c>
    </row>
    <row r="598" spans="60:60" x14ac:dyDescent="0.3">
      <c r="BH598" t="s">
        <v>480</v>
      </c>
    </row>
    <row r="600" spans="60:60" x14ac:dyDescent="0.3">
      <c r="BH600" t="s">
        <v>481</v>
      </c>
    </row>
    <row r="602" spans="60:60" x14ac:dyDescent="0.3">
      <c r="BH602" t="s">
        <v>482</v>
      </c>
    </row>
    <row r="604" spans="60:60" x14ac:dyDescent="0.3">
      <c r="BH604" t="s">
        <v>483</v>
      </c>
    </row>
    <row r="605" spans="60:60" x14ac:dyDescent="0.3">
      <c r="BH605" t="s">
        <v>484</v>
      </c>
    </row>
    <row r="607" spans="60:60" x14ac:dyDescent="0.3">
      <c r="BH607" t="s">
        <v>485</v>
      </c>
    </row>
    <row r="610" spans="60:60" x14ac:dyDescent="0.3">
      <c r="BH610" t="s">
        <v>486</v>
      </c>
    </row>
    <row r="612" spans="60:60" x14ac:dyDescent="0.3">
      <c r="BH612" t="s">
        <v>487</v>
      </c>
    </row>
    <row r="614" spans="60:60" x14ac:dyDescent="0.3">
      <c r="BH614" t="s">
        <v>488</v>
      </c>
    </row>
    <row r="616" spans="60:60" x14ac:dyDescent="0.3">
      <c r="BH616" t="s">
        <v>489</v>
      </c>
    </row>
    <row r="617" spans="60:60" x14ac:dyDescent="0.3">
      <c r="BH617" t="s">
        <v>490</v>
      </c>
    </row>
    <row r="619" spans="60:60" x14ac:dyDescent="0.3">
      <c r="BH619" t="s">
        <v>491</v>
      </c>
    </row>
    <row r="620" spans="60:60" x14ac:dyDescent="0.3">
      <c r="BH620" t="s">
        <v>492</v>
      </c>
    </row>
    <row r="621" spans="60:60" x14ac:dyDescent="0.3">
      <c r="BH621" t="s">
        <v>493</v>
      </c>
    </row>
    <row r="623" spans="60:60" x14ac:dyDescent="0.3">
      <c r="BH623" t="s">
        <v>494</v>
      </c>
    </row>
    <row r="625" spans="6:60" x14ac:dyDescent="0.3">
      <c r="BH625" t="s">
        <v>495</v>
      </c>
    </row>
    <row r="626" spans="6:60" x14ac:dyDescent="0.3">
      <c r="BH626" t="s">
        <v>496</v>
      </c>
    </row>
    <row r="628" spans="6:60" x14ac:dyDescent="0.3">
      <c r="BH628" t="s">
        <v>497</v>
      </c>
    </row>
    <row r="630" spans="6:60" x14ac:dyDescent="0.3">
      <c r="BH630" t="s">
        <v>498</v>
      </c>
    </row>
    <row r="631" spans="6:60" x14ac:dyDescent="0.3">
      <c r="F631" s="44">
        <v>1</v>
      </c>
      <c r="Q631">
        <v>1</v>
      </c>
      <c r="X631">
        <v>1</v>
      </c>
      <c r="AC631">
        <v>1</v>
      </c>
      <c r="AJ631" s="26">
        <v>1</v>
      </c>
      <c r="AM631" s="26">
        <v>50</v>
      </c>
      <c r="AP631" s="26">
        <v>1</v>
      </c>
      <c r="AT631" s="26">
        <v>1</v>
      </c>
      <c r="AZ631" s="26">
        <v>1</v>
      </c>
      <c r="BB631">
        <v>1</v>
      </c>
      <c r="BH631" t="s">
        <v>499</v>
      </c>
    </row>
    <row r="632" spans="6:60" x14ac:dyDescent="0.3">
      <c r="BH632" t="s">
        <v>500</v>
      </c>
    </row>
    <row r="634" spans="6:60" x14ac:dyDescent="0.3">
      <c r="BH634" t="s">
        <v>501</v>
      </c>
    </row>
    <row r="636" spans="6:60" x14ac:dyDescent="0.3">
      <c r="BH636" t="s">
        <v>502</v>
      </c>
    </row>
    <row r="638" spans="6:60" x14ac:dyDescent="0.3">
      <c r="BH638" t="s">
        <v>503</v>
      </c>
    </row>
    <row r="640" spans="6:60" x14ac:dyDescent="0.3">
      <c r="BH640" t="s">
        <v>504</v>
      </c>
    </row>
    <row r="641" spans="60:60" x14ac:dyDescent="0.3">
      <c r="BH641" t="s">
        <v>505</v>
      </c>
    </row>
    <row r="643" spans="60:60" x14ac:dyDescent="0.3">
      <c r="BH643" t="s">
        <v>506</v>
      </c>
    </row>
    <row r="645" spans="60:60" x14ac:dyDescent="0.3">
      <c r="BH645" t="s">
        <v>507</v>
      </c>
    </row>
    <row r="647" spans="60:60" x14ac:dyDescent="0.3">
      <c r="BH647" t="s">
        <v>508</v>
      </c>
    </row>
    <row r="648" spans="60:60" x14ac:dyDescent="0.3">
      <c r="BH648" t="s">
        <v>509</v>
      </c>
    </row>
    <row r="650" spans="60:60" x14ac:dyDescent="0.3">
      <c r="BH650" t="s">
        <v>510</v>
      </c>
    </row>
    <row r="652" spans="60:60" x14ac:dyDescent="0.3">
      <c r="BH652" t="s">
        <v>511</v>
      </c>
    </row>
    <row r="654" spans="60:60" x14ac:dyDescent="0.3">
      <c r="BH654" t="s">
        <v>512</v>
      </c>
    </row>
    <row r="656" spans="60:60" x14ac:dyDescent="0.3">
      <c r="BH656" t="s">
        <v>513</v>
      </c>
    </row>
    <row r="657" spans="60:60" x14ac:dyDescent="0.3">
      <c r="BH657" t="s">
        <v>24</v>
      </c>
    </row>
    <row r="658" spans="60:60" x14ac:dyDescent="0.3">
      <c r="BH658" t="s">
        <v>514</v>
      </c>
    </row>
    <row r="659" spans="60:60" x14ac:dyDescent="0.3">
      <c r="BH659" t="s">
        <v>515</v>
      </c>
    </row>
    <row r="660" spans="60:60" x14ac:dyDescent="0.3">
      <c r="BH660" t="s">
        <v>516</v>
      </c>
    </row>
    <row r="661" spans="60:60" x14ac:dyDescent="0.3">
      <c r="BH661" t="s">
        <v>134</v>
      </c>
    </row>
    <row r="662" spans="60:60" x14ac:dyDescent="0.3">
      <c r="BH662" t="s">
        <v>517</v>
      </c>
    </row>
    <row r="664" spans="60:60" x14ac:dyDescent="0.3">
      <c r="BH664" t="s">
        <v>518</v>
      </c>
    </row>
    <row r="666" spans="60:60" x14ac:dyDescent="0.3">
      <c r="BH666" t="s">
        <v>519</v>
      </c>
    </row>
    <row r="668" spans="60:60" x14ac:dyDescent="0.3">
      <c r="BH668" t="s">
        <v>520</v>
      </c>
    </row>
    <row r="670" spans="60:60" x14ac:dyDescent="0.3">
      <c r="BH670" t="s">
        <v>521</v>
      </c>
    </row>
    <row r="672" spans="60:60" x14ac:dyDescent="0.3">
      <c r="BH672" t="s">
        <v>522</v>
      </c>
    </row>
    <row r="673" spans="60:60" x14ac:dyDescent="0.3">
      <c r="BH673" t="s">
        <v>523</v>
      </c>
    </row>
    <row r="674" spans="60:60" x14ac:dyDescent="0.3">
      <c r="BH674" t="s">
        <v>524</v>
      </c>
    </row>
    <row r="675" spans="60:60" x14ac:dyDescent="0.3">
      <c r="BH675" t="s">
        <v>127</v>
      </c>
    </row>
    <row r="676" spans="60:60" x14ac:dyDescent="0.3">
      <c r="BH676" t="s">
        <v>130</v>
      </c>
    </row>
    <row r="677" spans="60:60" x14ac:dyDescent="0.3">
      <c r="BH677" t="s">
        <v>525</v>
      </c>
    </row>
    <row r="678" spans="60:60" x14ac:dyDescent="0.3">
      <c r="BH678" t="s">
        <v>526</v>
      </c>
    </row>
    <row r="679" spans="60:60" x14ac:dyDescent="0.3">
      <c r="BH679" t="s">
        <v>527</v>
      </c>
    </row>
    <row r="680" spans="60:60" x14ac:dyDescent="0.3">
      <c r="BH680" t="s">
        <v>140</v>
      </c>
    </row>
    <row r="681" spans="60:60" x14ac:dyDescent="0.3">
      <c r="BH681" t="s">
        <v>528</v>
      </c>
    </row>
    <row r="683" spans="60:60" x14ac:dyDescent="0.3">
      <c r="BH683" t="s">
        <v>529</v>
      </c>
    </row>
    <row r="685" spans="60:60" x14ac:dyDescent="0.3">
      <c r="BH685" t="s">
        <v>530</v>
      </c>
    </row>
    <row r="687" spans="60:60" x14ac:dyDescent="0.3">
      <c r="BH687" t="s">
        <v>531</v>
      </c>
    </row>
    <row r="689" spans="60:60" x14ac:dyDescent="0.3">
      <c r="BH689" t="s">
        <v>532</v>
      </c>
    </row>
    <row r="691" spans="60:60" x14ac:dyDescent="0.3">
      <c r="BH691" t="s">
        <v>533</v>
      </c>
    </row>
    <row r="693" spans="60:60" x14ac:dyDescent="0.3">
      <c r="BH693" t="s">
        <v>534</v>
      </c>
    </row>
    <row r="695" spans="60:60" x14ac:dyDescent="0.3">
      <c r="BH695" t="s">
        <v>535</v>
      </c>
    </row>
    <row r="697" spans="60:60" x14ac:dyDescent="0.3">
      <c r="BH697" t="s">
        <v>536</v>
      </c>
    </row>
    <row r="699" spans="60:60" x14ac:dyDescent="0.3">
      <c r="BH699" t="s">
        <v>18</v>
      </c>
    </row>
    <row r="700" spans="60:60" x14ac:dyDescent="0.3">
      <c r="BH700" t="s">
        <v>537</v>
      </c>
    </row>
    <row r="701" spans="60:60" x14ac:dyDescent="0.3">
      <c r="BH701" t="s">
        <v>538</v>
      </c>
    </row>
    <row r="702" spans="60:60" x14ac:dyDescent="0.3">
      <c r="BH702" t="s">
        <v>539</v>
      </c>
    </row>
    <row r="704" spans="60:60" x14ac:dyDescent="0.3">
      <c r="BH704" t="s">
        <v>540</v>
      </c>
    </row>
    <row r="705" spans="58:60" x14ac:dyDescent="0.3">
      <c r="BH705" t="s">
        <v>541</v>
      </c>
    </row>
    <row r="707" spans="58:60" x14ac:dyDescent="0.3">
      <c r="BH707" t="s">
        <v>542</v>
      </c>
    </row>
    <row r="709" spans="58:60" x14ac:dyDescent="0.3">
      <c r="BH709" t="s">
        <v>543</v>
      </c>
    </row>
    <row r="711" spans="58:60" x14ac:dyDescent="0.3">
      <c r="BH711" t="s">
        <v>544</v>
      </c>
    </row>
    <row r="713" spans="58:60" x14ac:dyDescent="0.3">
      <c r="BH713" t="s">
        <v>545</v>
      </c>
    </row>
    <row r="714" spans="58:60" x14ac:dyDescent="0.3">
      <c r="BH714" t="s">
        <v>545</v>
      </c>
    </row>
    <row r="715" spans="58:60" x14ac:dyDescent="0.3">
      <c r="BH715" t="s">
        <v>546</v>
      </c>
    </row>
    <row r="717" spans="58:60" x14ac:dyDescent="0.3">
      <c r="BH717" t="s">
        <v>547</v>
      </c>
    </row>
    <row r="719" spans="58:60" x14ac:dyDescent="0.3">
      <c r="BH719" t="s">
        <v>548</v>
      </c>
    </row>
    <row r="720" spans="58:60" x14ac:dyDescent="0.3">
      <c r="BF720">
        <v>1</v>
      </c>
      <c r="BH720" t="s">
        <v>549</v>
      </c>
    </row>
    <row r="721" spans="60:60" x14ac:dyDescent="0.3">
      <c r="BH721" t="s">
        <v>550</v>
      </c>
    </row>
    <row r="723" spans="60:60" x14ac:dyDescent="0.3">
      <c r="BH723" t="s">
        <v>551</v>
      </c>
    </row>
    <row r="724" spans="60:60" x14ac:dyDescent="0.3">
      <c r="BH724" t="s">
        <v>552</v>
      </c>
    </row>
    <row r="725" spans="60:60" x14ac:dyDescent="0.3">
      <c r="BH725" t="s">
        <v>553</v>
      </c>
    </row>
    <row r="726" spans="60:60" x14ac:dyDescent="0.3">
      <c r="BH726" t="s">
        <v>554</v>
      </c>
    </row>
    <row r="727" spans="60:60" x14ac:dyDescent="0.3">
      <c r="BH727" t="s">
        <v>555</v>
      </c>
    </row>
    <row r="729" spans="60:60" x14ac:dyDescent="0.3">
      <c r="BH729" t="s">
        <v>556</v>
      </c>
    </row>
    <row r="731" spans="60:60" x14ac:dyDescent="0.3">
      <c r="BH731" t="s">
        <v>557</v>
      </c>
    </row>
    <row r="733" spans="60:60" x14ac:dyDescent="0.3">
      <c r="BH733" t="s">
        <v>558</v>
      </c>
    </row>
    <row r="735" spans="60:60" x14ac:dyDescent="0.3">
      <c r="BH735" t="s">
        <v>559</v>
      </c>
    </row>
    <row r="737" spans="6:60" x14ac:dyDescent="0.3">
      <c r="BH737" t="s">
        <v>560</v>
      </c>
    </row>
    <row r="739" spans="6:60" x14ac:dyDescent="0.3">
      <c r="BH739" t="s">
        <v>561</v>
      </c>
    </row>
    <row r="741" spans="6:60" x14ac:dyDescent="0.3">
      <c r="BH741" t="s">
        <v>562</v>
      </c>
    </row>
    <row r="742" spans="6:60" x14ac:dyDescent="0.3">
      <c r="F742" s="44">
        <v>1</v>
      </c>
      <c r="S742">
        <v>1</v>
      </c>
      <c r="W742">
        <v>1</v>
      </c>
      <c r="AF742">
        <v>1</v>
      </c>
      <c r="AJ742" s="26">
        <v>1</v>
      </c>
      <c r="AM742" s="26">
        <v>43</v>
      </c>
      <c r="AP742" s="26">
        <v>1</v>
      </c>
      <c r="AV742" s="26">
        <v>1</v>
      </c>
      <c r="AZ742" s="26">
        <v>1</v>
      </c>
      <c r="BB742">
        <v>1</v>
      </c>
      <c r="BH742" t="s">
        <v>563</v>
      </c>
    </row>
    <row r="743" spans="6:60" x14ac:dyDescent="0.3">
      <c r="BH743" t="s">
        <v>564</v>
      </c>
    </row>
    <row r="745" spans="6:60" x14ac:dyDescent="0.3">
      <c r="BH745" t="s">
        <v>565</v>
      </c>
    </row>
    <row r="747" spans="6:60" x14ac:dyDescent="0.3">
      <c r="BH747" t="s">
        <v>566</v>
      </c>
    </row>
    <row r="749" spans="6:60" x14ac:dyDescent="0.3">
      <c r="BH749" t="s">
        <v>567</v>
      </c>
    </row>
    <row r="751" spans="6:60" x14ac:dyDescent="0.3">
      <c r="BH751" t="s">
        <v>568</v>
      </c>
    </row>
    <row r="753" spans="6:60" x14ac:dyDescent="0.3">
      <c r="BH753" t="s">
        <v>1</v>
      </c>
    </row>
    <row r="755" spans="6:60" x14ac:dyDescent="0.3">
      <c r="BH755" t="s">
        <v>569</v>
      </c>
    </row>
    <row r="756" spans="6:60" x14ac:dyDescent="0.3">
      <c r="F756" s="44">
        <v>1</v>
      </c>
      <c r="Q756">
        <v>1</v>
      </c>
      <c r="X756">
        <v>1</v>
      </c>
      <c r="AA756">
        <v>1</v>
      </c>
      <c r="AJ756" s="26">
        <v>1</v>
      </c>
      <c r="AM756" s="26">
        <v>43</v>
      </c>
      <c r="AP756" s="26">
        <v>1</v>
      </c>
      <c r="AT756" s="26">
        <v>1</v>
      </c>
      <c r="AZ756" s="26">
        <v>1</v>
      </c>
      <c r="BB756">
        <v>1</v>
      </c>
      <c r="BH756" t="s">
        <v>570</v>
      </c>
    </row>
    <row r="758" spans="6:60" x14ac:dyDescent="0.3">
      <c r="BH758" t="s">
        <v>571</v>
      </c>
    </row>
    <row r="760" spans="6:60" x14ac:dyDescent="0.3">
      <c r="BH760" t="s">
        <v>15</v>
      </c>
    </row>
    <row r="762" spans="6:60" x14ac:dyDescent="0.3">
      <c r="BH762" t="s">
        <v>572</v>
      </c>
    </row>
    <row r="763" spans="6:60" x14ac:dyDescent="0.3">
      <c r="BH763" t="s">
        <v>573</v>
      </c>
    </row>
    <row r="764" spans="6:60" x14ac:dyDescent="0.3">
      <c r="BH764" t="s">
        <v>574</v>
      </c>
    </row>
    <row r="766" spans="6:60" x14ac:dyDescent="0.3">
      <c r="BH766" t="s">
        <v>134</v>
      </c>
    </row>
    <row r="767" spans="6:60" x14ac:dyDescent="0.3">
      <c r="BH767" t="s">
        <v>575</v>
      </c>
    </row>
    <row r="769" spans="60:60" x14ac:dyDescent="0.3">
      <c r="BH769" t="s">
        <v>576</v>
      </c>
    </row>
    <row r="771" spans="60:60" x14ac:dyDescent="0.3">
      <c r="BH771" t="s">
        <v>577</v>
      </c>
    </row>
    <row r="773" spans="60:60" x14ac:dyDescent="0.3">
      <c r="BH773" t="s">
        <v>578</v>
      </c>
    </row>
    <row r="775" spans="60:60" x14ac:dyDescent="0.3">
      <c r="BH775" t="s">
        <v>579</v>
      </c>
    </row>
    <row r="776" spans="60:60" x14ac:dyDescent="0.3">
      <c r="BH776" t="s">
        <v>580</v>
      </c>
    </row>
    <row r="778" spans="60:60" x14ac:dyDescent="0.3">
      <c r="BH778" t="s">
        <v>581</v>
      </c>
    </row>
    <row r="780" spans="60:60" x14ac:dyDescent="0.3">
      <c r="BH780" t="s">
        <v>582</v>
      </c>
    </row>
    <row r="782" spans="60:60" x14ac:dyDescent="0.3">
      <c r="BH782" t="s">
        <v>583</v>
      </c>
    </row>
    <row r="783" spans="60:60" x14ac:dyDescent="0.3">
      <c r="BH783" t="s">
        <v>584</v>
      </c>
    </row>
    <row r="785" spans="58:60" x14ac:dyDescent="0.3">
      <c r="BH785" t="s">
        <v>585</v>
      </c>
    </row>
    <row r="787" spans="58:60" x14ac:dyDescent="0.3">
      <c r="BH787" t="s">
        <v>586</v>
      </c>
    </row>
    <row r="788" spans="58:60" x14ac:dyDescent="0.3">
      <c r="BF788">
        <v>1</v>
      </c>
      <c r="BH788" t="s">
        <v>587</v>
      </c>
    </row>
    <row r="789" spans="58:60" x14ac:dyDescent="0.3">
      <c r="BH789" t="s">
        <v>588</v>
      </c>
    </row>
    <row r="790" spans="58:60" x14ac:dyDescent="0.3">
      <c r="BH790" t="s">
        <v>589</v>
      </c>
    </row>
    <row r="792" spans="58:60" x14ac:dyDescent="0.3">
      <c r="BH792" t="s">
        <v>590</v>
      </c>
    </row>
    <row r="793" spans="58:60" x14ac:dyDescent="0.3">
      <c r="BH793" t="s">
        <v>591</v>
      </c>
    </row>
    <row r="794" spans="58:60" x14ac:dyDescent="0.3">
      <c r="BH794" t="s">
        <v>592</v>
      </c>
    </row>
    <row r="796" spans="58:60" x14ac:dyDescent="0.3">
      <c r="BH796" t="s">
        <v>593</v>
      </c>
    </row>
    <row r="797" spans="58:60" x14ac:dyDescent="0.3">
      <c r="BH797" t="s">
        <v>124</v>
      </c>
    </row>
    <row r="798" spans="58:60" x14ac:dyDescent="0.3">
      <c r="BH798" t="s">
        <v>594</v>
      </c>
    </row>
    <row r="800" spans="58:60" x14ac:dyDescent="0.3">
      <c r="BH800" t="s">
        <v>595</v>
      </c>
    </row>
    <row r="801" spans="8:60" x14ac:dyDescent="0.3">
      <c r="BH801" t="s">
        <v>596</v>
      </c>
    </row>
    <row r="802" spans="8:60" x14ac:dyDescent="0.3">
      <c r="BH802" t="s">
        <v>595</v>
      </c>
    </row>
    <row r="803" spans="8:60" x14ac:dyDescent="0.3">
      <c r="BH803" t="s">
        <v>597</v>
      </c>
    </row>
    <row r="804" spans="8:60" x14ac:dyDescent="0.3">
      <c r="BH804" t="s">
        <v>598</v>
      </c>
    </row>
    <row r="805" spans="8:60" x14ac:dyDescent="0.3">
      <c r="H805" s="44">
        <v>1</v>
      </c>
      <c r="R805">
        <v>1</v>
      </c>
      <c r="W805">
        <v>1</v>
      </c>
      <c r="AD805">
        <v>1</v>
      </c>
      <c r="AL805" s="26">
        <v>1</v>
      </c>
      <c r="AM805" s="26">
        <v>94</v>
      </c>
      <c r="AP805" s="26">
        <v>1</v>
      </c>
      <c r="AT805" s="26">
        <v>1</v>
      </c>
      <c r="AZ805" s="26">
        <v>1</v>
      </c>
      <c r="BB805">
        <v>1</v>
      </c>
      <c r="BH805" t="s">
        <v>599</v>
      </c>
    </row>
    <row r="806" spans="8:60" x14ac:dyDescent="0.3">
      <c r="BH806" t="s">
        <v>600</v>
      </c>
    </row>
    <row r="807" spans="8:60" x14ac:dyDescent="0.3">
      <c r="BH807" t="s">
        <v>601</v>
      </c>
    </row>
    <row r="809" spans="8:60" x14ac:dyDescent="0.3">
      <c r="BH809" t="s">
        <v>602</v>
      </c>
    </row>
    <row r="810" spans="8:60" x14ac:dyDescent="0.3">
      <c r="BH810" t="s">
        <v>603</v>
      </c>
    </row>
    <row r="811" spans="8:60" x14ac:dyDescent="0.3">
      <c r="BH811" t="s">
        <v>122</v>
      </c>
    </row>
    <row r="813" spans="8:60" x14ac:dyDescent="0.3">
      <c r="BH813" t="s">
        <v>604</v>
      </c>
    </row>
    <row r="814" spans="8:60" x14ac:dyDescent="0.3">
      <c r="BH814" t="s">
        <v>605</v>
      </c>
    </row>
    <row r="815" spans="8:60" x14ac:dyDescent="0.3">
      <c r="BH815" t="s">
        <v>606</v>
      </c>
    </row>
    <row r="817" spans="58:60" x14ac:dyDescent="0.3">
      <c r="BH817" t="s">
        <v>607</v>
      </c>
    </row>
    <row r="819" spans="58:60" x14ac:dyDescent="0.3">
      <c r="BH819" t="s">
        <v>608</v>
      </c>
    </row>
    <row r="821" spans="58:60" x14ac:dyDescent="0.3">
      <c r="BH821" t="s">
        <v>609</v>
      </c>
    </row>
    <row r="823" spans="58:60" x14ac:dyDescent="0.3">
      <c r="BH823" t="s">
        <v>610</v>
      </c>
    </row>
    <row r="825" spans="58:60" x14ac:dyDescent="0.3">
      <c r="BH825" t="s">
        <v>0</v>
      </c>
    </row>
    <row r="826" spans="58:60" x14ac:dyDescent="0.3">
      <c r="BF826">
        <v>1</v>
      </c>
      <c r="BH826" t="s">
        <v>611</v>
      </c>
    </row>
    <row r="827" spans="58:60" x14ac:dyDescent="0.3">
      <c r="BH827" t="s">
        <v>612</v>
      </c>
    </row>
    <row r="829" spans="58:60" x14ac:dyDescent="0.3">
      <c r="BH829" t="s">
        <v>613</v>
      </c>
    </row>
    <row r="830" spans="58:60" x14ac:dyDescent="0.3">
      <c r="BH830" t="s">
        <v>614</v>
      </c>
    </row>
    <row r="831" spans="58:60" x14ac:dyDescent="0.3">
      <c r="BH831" t="s">
        <v>615</v>
      </c>
    </row>
    <row r="832" spans="58:60" x14ac:dyDescent="0.3">
      <c r="BH832" t="s">
        <v>616</v>
      </c>
    </row>
    <row r="834" spans="58:60" x14ac:dyDescent="0.3">
      <c r="BH834" t="s">
        <v>617</v>
      </c>
    </row>
    <row r="836" spans="58:60" x14ac:dyDescent="0.3">
      <c r="BH836" t="s">
        <v>126</v>
      </c>
    </row>
    <row r="838" spans="58:60" x14ac:dyDescent="0.3">
      <c r="BH838" t="s">
        <v>618</v>
      </c>
    </row>
    <row r="840" spans="58:60" x14ac:dyDescent="0.3">
      <c r="BH840" t="s">
        <v>619</v>
      </c>
    </row>
    <row r="842" spans="58:60" x14ac:dyDescent="0.3">
      <c r="BH842" t="s">
        <v>620</v>
      </c>
    </row>
    <row r="843" spans="58:60" x14ac:dyDescent="0.3">
      <c r="BF843">
        <v>1</v>
      </c>
      <c r="BH843" t="s">
        <v>621</v>
      </c>
    </row>
    <row r="844" spans="58:60" x14ac:dyDescent="0.3">
      <c r="BH844" t="s">
        <v>622</v>
      </c>
    </row>
    <row r="846" spans="58:60" x14ac:dyDescent="0.3">
      <c r="BH846" t="s">
        <v>623</v>
      </c>
    </row>
    <row r="848" spans="58:60" x14ac:dyDescent="0.3">
      <c r="BH848" t="s">
        <v>624</v>
      </c>
    </row>
    <row r="850" spans="58:60" x14ac:dyDescent="0.3">
      <c r="BH850" t="s">
        <v>625</v>
      </c>
    </row>
    <row r="852" spans="58:60" x14ac:dyDescent="0.3">
      <c r="BH852" t="s">
        <v>626</v>
      </c>
    </row>
    <row r="854" spans="58:60" x14ac:dyDescent="0.3">
      <c r="BH854" t="s">
        <v>627</v>
      </c>
    </row>
    <row r="856" spans="58:60" x14ac:dyDescent="0.3">
      <c r="BH856" t="s">
        <v>628</v>
      </c>
    </row>
    <row r="858" spans="58:60" x14ac:dyDescent="0.3">
      <c r="BH858" t="s">
        <v>629</v>
      </c>
    </row>
    <row r="859" spans="58:60" x14ac:dyDescent="0.3">
      <c r="BF859">
        <v>1</v>
      </c>
      <c r="BH859" t="s">
        <v>630</v>
      </c>
    </row>
    <row r="860" spans="58:60" x14ac:dyDescent="0.3">
      <c r="BH860" t="s">
        <v>631</v>
      </c>
    </row>
    <row r="862" spans="58:60" x14ac:dyDescent="0.3">
      <c r="BH862" t="s">
        <v>632</v>
      </c>
    </row>
    <row r="864" spans="58:60" x14ac:dyDescent="0.3">
      <c r="BH864" t="s">
        <v>633</v>
      </c>
    </row>
    <row r="866" spans="7:60" x14ac:dyDescent="0.3">
      <c r="BH866" t="s">
        <v>634</v>
      </c>
    </row>
    <row r="868" spans="7:60" x14ac:dyDescent="0.3">
      <c r="BH868" t="s">
        <v>635</v>
      </c>
    </row>
    <row r="870" spans="7:60" x14ac:dyDescent="0.3">
      <c r="BH870" s="75" t="s">
        <v>636</v>
      </c>
    </row>
    <row r="871" spans="7:60" x14ac:dyDescent="0.3">
      <c r="G871">
        <v>1</v>
      </c>
      <c r="R871">
        <v>1</v>
      </c>
      <c r="W871">
        <v>1</v>
      </c>
      <c r="AF871">
        <v>1</v>
      </c>
      <c r="AK871" s="26">
        <v>1</v>
      </c>
      <c r="AM871" s="26">
        <v>72</v>
      </c>
      <c r="AP871" s="26">
        <v>1</v>
      </c>
      <c r="AV871" s="26">
        <v>1</v>
      </c>
      <c r="AZ871" s="26">
        <v>1</v>
      </c>
      <c r="BB871">
        <v>1</v>
      </c>
      <c r="BH871" t="s">
        <v>637</v>
      </c>
    </row>
    <row r="872" spans="7:60" x14ac:dyDescent="0.3">
      <c r="BH872" t="s">
        <v>638</v>
      </c>
    </row>
    <row r="874" spans="7:60" x14ac:dyDescent="0.3">
      <c r="BH874" t="s">
        <v>639</v>
      </c>
    </row>
    <row r="876" spans="7:60" x14ac:dyDescent="0.3">
      <c r="BH876" t="s">
        <v>640</v>
      </c>
    </row>
    <row r="878" spans="7:60" x14ac:dyDescent="0.3">
      <c r="BH878" t="s">
        <v>641</v>
      </c>
    </row>
    <row r="880" spans="7:60" x14ac:dyDescent="0.3">
      <c r="BH880" t="s">
        <v>642</v>
      </c>
    </row>
    <row r="882" spans="60:60" x14ac:dyDescent="0.3">
      <c r="BH882" t="s">
        <v>643</v>
      </c>
    </row>
    <row r="883" spans="60:60" x14ac:dyDescent="0.3">
      <c r="BH883" t="s">
        <v>644</v>
      </c>
    </row>
    <row r="884" spans="60:60" x14ac:dyDescent="0.3">
      <c r="BH884" t="s">
        <v>15</v>
      </c>
    </row>
    <row r="886" spans="60:60" x14ac:dyDescent="0.3">
      <c r="BH886" t="s">
        <v>645</v>
      </c>
    </row>
    <row r="888" spans="60:60" x14ac:dyDescent="0.3">
      <c r="BH888" t="s">
        <v>646</v>
      </c>
    </row>
    <row r="889" spans="60:60" x14ac:dyDescent="0.3">
      <c r="BH889" t="s">
        <v>647</v>
      </c>
    </row>
    <row r="891" spans="60:60" x14ac:dyDescent="0.3">
      <c r="BH891" t="s">
        <v>648</v>
      </c>
    </row>
    <row r="893" spans="60:60" x14ac:dyDescent="0.3">
      <c r="BH893" t="s">
        <v>649</v>
      </c>
    </row>
    <row r="895" spans="60:60" x14ac:dyDescent="0.3">
      <c r="BH895" t="s">
        <v>650</v>
      </c>
    </row>
    <row r="897" spans="7:60" x14ac:dyDescent="0.3">
      <c r="BH897" t="s">
        <v>651</v>
      </c>
    </row>
    <row r="899" spans="7:60" x14ac:dyDescent="0.3">
      <c r="BH899" t="s">
        <v>652</v>
      </c>
    </row>
    <row r="901" spans="7:60" x14ac:dyDescent="0.3">
      <c r="BH901" t="s">
        <v>653</v>
      </c>
    </row>
    <row r="902" spans="7:60" x14ac:dyDescent="0.3">
      <c r="BH902" t="s">
        <v>654</v>
      </c>
    </row>
    <row r="904" spans="7:60" x14ac:dyDescent="0.3">
      <c r="BH904" t="s">
        <v>655</v>
      </c>
    </row>
    <row r="905" spans="7:60" x14ac:dyDescent="0.3">
      <c r="BH905" t="s">
        <v>656</v>
      </c>
    </row>
    <row r="907" spans="7:60" x14ac:dyDescent="0.3">
      <c r="BH907" t="s">
        <v>657</v>
      </c>
    </row>
    <row r="909" spans="7:60" x14ac:dyDescent="0.3">
      <c r="BH909" t="s">
        <v>658</v>
      </c>
    </row>
    <row r="911" spans="7:60" x14ac:dyDescent="0.3">
      <c r="BH911" t="s">
        <v>659</v>
      </c>
    </row>
    <row r="912" spans="7:60" x14ac:dyDescent="0.3">
      <c r="G912">
        <v>1</v>
      </c>
      <c r="Q912">
        <v>1</v>
      </c>
      <c r="X912">
        <v>1</v>
      </c>
      <c r="AC912">
        <v>1</v>
      </c>
      <c r="AJ912" s="26">
        <v>1</v>
      </c>
      <c r="AM912" s="26">
        <v>46</v>
      </c>
      <c r="AP912" s="26">
        <v>1</v>
      </c>
      <c r="AV912" s="26">
        <v>1</v>
      </c>
      <c r="AZ912" s="26">
        <v>1</v>
      </c>
      <c r="BB912">
        <v>1</v>
      </c>
      <c r="BH912" t="s">
        <v>660</v>
      </c>
    </row>
    <row r="913" spans="60:60" x14ac:dyDescent="0.3">
      <c r="BH913" t="s">
        <v>661</v>
      </c>
    </row>
    <row r="914" spans="60:60" x14ac:dyDescent="0.3">
      <c r="BH914" t="s">
        <v>134</v>
      </c>
    </row>
    <row r="915" spans="60:60" x14ac:dyDescent="0.3">
      <c r="BH915" t="s">
        <v>662</v>
      </c>
    </row>
    <row r="917" spans="60:60" x14ac:dyDescent="0.3">
      <c r="BH917" t="s">
        <v>663</v>
      </c>
    </row>
    <row r="919" spans="60:60" x14ac:dyDescent="0.3">
      <c r="BH919" t="s">
        <v>664</v>
      </c>
    </row>
    <row r="921" spans="60:60" x14ac:dyDescent="0.3">
      <c r="BH921" t="s">
        <v>665</v>
      </c>
    </row>
    <row r="923" spans="60:60" x14ac:dyDescent="0.3">
      <c r="BH923" t="s">
        <v>666</v>
      </c>
    </row>
    <row r="925" spans="60:60" x14ac:dyDescent="0.3">
      <c r="BH925" t="s">
        <v>667</v>
      </c>
    </row>
    <row r="927" spans="60:60" x14ac:dyDescent="0.3">
      <c r="BH927" t="s">
        <v>668</v>
      </c>
    </row>
    <row r="929" spans="8:60" x14ac:dyDescent="0.3">
      <c r="BH929" t="s">
        <v>669</v>
      </c>
    </row>
    <row r="931" spans="8:60" x14ac:dyDescent="0.3">
      <c r="BH931" t="s">
        <v>670</v>
      </c>
    </row>
    <row r="932" spans="8:60" x14ac:dyDescent="0.3">
      <c r="H932" s="44">
        <v>1</v>
      </c>
      <c r="R932">
        <v>1</v>
      </c>
      <c r="V932">
        <v>1</v>
      </c>
      <c r="AD932">
        <v>1</v>
      </c>
      <c r="AI932" s="26">
        <v>1</v>
      </c>
      <c r="AM932" s="26">
        <v>25</v>
      </c>
      <c r="AQ932" s="26">
        <v>1</v>
      </c>
      <c r="AT932" s="26">
        <v>1</v>
      </c>
      <c r="AZ932" s="26">
        <v>1</v>
      </c>
      <c r="BC932">
        <v>1</v>
      </c>
      <c r="BH932" t="s">
        <v>671</v>
      </c>
    </row>
    <row r="933" spans="8:60" x14ac:dyDescent="0.3">
      <c r="BH933" t="s">
        <v>672</v>
      </c>
    </row>
    <row r="935" spans="8:60" x14ac:dyDescent="0.3">
      <c r="BH935" t="s">
        <v>673</v>
      </c>
    </row>
    <row r="937" spans="8:60" x14ac:dyDescent="0.3">
      <c r="BH937" t="s">
        <v>674</v>
      </c>
    </row>
    <row r="939" spans="8:60" x14ac:dyDescent="0.3">
      <c r="BH939" t="s">
        <v>675</v>
      </c>
    </row>
    <row r="941" spans="8:60" x14ac:dyDescent="0.3">
      <c r="BH941" t="s">
        <v>676</v>
      </c>
    </row>
    <row r="943" spans="8:60" x14ac:dyDescent="0.3">
      <c r="BH943" t="s">
        <v>677</v>
      </c>
    </row>
    <row r="944" spans="8:60" x14ac:dyDescent="0.3">
      <c r="BF944">
        <v>2</v>
      </c>
      <c r="BH944" t="s">
        <v>678</v>
      </c>
    </row>
    <row r="945" spans="60:60" x14ac:dyDescent="0.3">
      <c r="BH945" t="s">
        <v>679</v>
      </c>
    </row>
    <row r="947" spans="60:60" x14ac:dyDescent="0.3">
      <c r="BH947" t="s">
        <v>680</v>
      </c>
    </row>
    <row r="948" spans="60:60" x14ac:dyDescent="0.3">
      <c r="BH948" t="s">
        <v>681</v>
      </c>
    </row>
    <row r="949" spans="60:60" x14ac:dyDescent="0.3">
      <c r="BH949" t="s">
        <v>682</v>
      </c>
    </row>
    <row r="950" spans="60:60" x14ac:dyDescent="0.3">
      <c r="BH950" t="s">
        <v>683</v>
      </c>
    </row>
    <row r="952" spans="60:60" x14ac:dyDescent="0.3">
      <c r="BH952" t="s">
        <v>684</v>
      </c>
    </row>
    <row r="954" spans="60:60" x14ac:dyDescent="0.3">
      <c r="BH954" t="s">
        <v>685</v>
      </c>
    </row>
    <row r="956" spans="60:60" x14ac:dyDescent="0.3">
      <c r="BH956" t="s">
        <v>686</v>
      </c>
    </row>
    <row r="958" spans="60:60" x14ac:dyDescent="0.3">
      <c r="BH958" t="s">
        <v>687</v>
      </c>
    </row>
    <row r="960" spans="60:60" x14ac:dyDescent="0.3">
      <c r="BH960" t="s">
        <v>688</v>
      </c>
    </row>
    <row r="962" spans="60:60" x14ac:dyDescent="0.3">
      <c r="BH962" t="s">
        <v>689</v>
      </c>
    </row>
    <row r="964" spans="60:60" x14ac:dyDescent="0.3">
      <c r="BH964" t="s">
        <v>690</v>
      </c>
    </row>
    <row r="966" spans="60:60" x14ac:dyDescent="0.3">
      <c r="BH966" t="s">
        <v>691</v>
      </c>
    </row>
    <row r="968" spans="60:60" x14ac:dyDescent="0.3">
      <c r="BH968" t="s">
        <v>692</v>
      </c>
    </row>
    <row r="970" spans="60:60" x14ac:dyDescent="0.3">
      <c r="BH970" t="s">
        <v>693</v>
      </c>
    </row>
    <row r="972" spans="60:60" x14ac:dyDescent="0.3">
      <c r="BH972" t="s">
        <v>694</v>
      </c>
    </row>
    <row r="974" spans="60:60" x14ac:dyDescent="0.3">
      <c r="BH974" t="s">
        <v>695</v>
      </c>
    </row>
    <row r="975" spans="60:60" x14ac:dyDescent="0.3">
      <c r="BH975" t="s">
        <v>696</v>
      </c>
    </row>
    <row r="977" spans="7:60" x14ac:dyDescent="0.3">
      <c r="BH977" t="s">
        <v>697</v>
      </c>
    </row>
    <row r="979" spans="7:60" x14ac:dyDescent="0.3">
      <c r="BH979" t="s">
        <v>698</v>
      </c>
    </row>
    <row r="981" spans="7:60" x14ac:dyDescent="0.3">
      <c r="BH981" t="s">
        <v>699</v>
      </c>
    </row>
    <row r="983" spans="7:60" x14ac:dyDescent="0.3">
      <c r="BH983" t="s">
        <v>700</v>
      </c>
    </row>
    <row r="984" spans="7:60" x14ac:dyDescent="0.3">
      <c r="G984">
        <v>1</v>
      </c>
      <c r="Q984">
        <v>1</v>
      </c>
      <c r="U984">
        <v>1</v>
      </c>
      <c r="AA984">
        <v>1</v>
      </c>
      <c r="AI984" s="26">
        <v>1</v>
      </c>
      <c r="AM984" s="26">
        <v>24</v>
      </c>
      <c r="AQ984" s="26">
        <v>1</v>
      </c>
      <c r="AT984" s="26">
        <v>1</v>
      </c>
      <c r="AZ984" s="26">
        <v>1</v>
      </c>
      <c r="BB984">
        <v>1</v>
      </c>
      <c r="BH984" t="s">
        <v>701</v>
      </c>
    </row>
    <row r="985" spans="7:60" x14ac:dyDescent="0.3">
      <c r="BH985" t="s">
        <v>702</v>
      </c>
    </row>
    <row r="987" spans="7:60" x14ac:dyDescent="0.3">
      <c r="BH987" t="s">
        <v>703</v>
      </c>
    </row>
    <row r="988" spans="7:60" x14ac:dyDescent="0.3">
      <c r="BH988" t="s">
        <v>704</v>
      </c>
    </row>
    <row r="990" spans="7:60" x14ac:dyDescent="0.3">
      <c r="BH990" t="s">
        <v>705</v>
      </c>
    </row>
    <row r="992" spans="7:60" x14ac:dyDescent="0.3">
      <c r="BH992" t="s">
        <v>706</v>
      </c>
    </row>
    <row r="994" spans="60:60" x14ac:dyDescent="0.3">
      <c r="BH994" t="s">
        <v>707</v>
      </c>
    </row>
    <row r="995" spans="60:60" x14ac:dyDescent="0.3">
      <c r="BH995" t="s">
        <v>23</v>
      </c>
    </row>
    <row r="996" spans="60:60" x14ac:dyDescent="0.3">
      <c r="BH996" t="s">
        <v>708</v>
      </c>
    </row>
    <row r="997" spans="60:60" x14ac:dyDescent="0.3">
      <c r="BH997" t="s">
        <v>709</v>
      </c>
    </row>
    <row r="999" spans="60:60" x14ac:dyDescent="0.3">
      <c r="BH999" t="s">
        <v>134</v>
      </c>
    </row>
    <row r="1000" spans="60:60" x14ac:dyDescent="0.3">
      <c r="BH1000" t="s">
        <v>710</v>
      </c>
    </row>
    <row r="1002" spans="60:60" x14ac:dyDescent="0.3">
      <c r="BH1002" t="s">
        <v>129</v>
      </c>
    </row>
    <row r="1004" spans="60:60" x14ac:dyDescent="0.3">
      <c r="BH1004" t="s">
        <v>711</v>
      </c>
    </row>
    <row r="1006" spans="60:60" x14ac:dyDescent="0.3">
      <c r="BH1006" t="s">
        <v>712</v>
      </c>
    </row>
    <row r="1008" spans="60:60" x14ac:dyDescent="0.3">
      <c r="BH1008" t="s">
        <v>123</v>
      </c>
    </row>
    <row r="1009" spans="60:60" x14ac:dyDescent="0.3">
      <c r="BH1009" t="s">
        <v>713</v>
      </c>
    </row>
    <row r="1010" spans="60:60" x14ac:dyDescent="0.3">
      <c r="BH1010" t="s">
        <v>714</v>
      </c>
    </row>
    <row r="1011" spans="60:60" x14ac:dyDescent="0.3">
      <c r="BH1011" t="s">
        <v>715</v>
      </c>
    </row>
    <row r="1013" spans="60:60" x14ac:dyDescent="0.3">
      <c r="BH1013" t="s">
        <v>716</v>
      </c>
    </row>
    <row r="1015" spans="60:60" x14ac:dyDescent="0.3">
      <c r="BH1015" t="s">
        <v>717</v>
      </c>
    </row>
    <row r="1017" spans="60:60" x14ac:dyDescent="0.3">
      <c r="BH1017" t="s">
        <v>718</v>
      </c>
    </row>
    <row r="1019" spans="60:60" x14ac:dyDescent="0.3">
      <c r="BH1019" t="s">
        <v>719</v>
      </c>
    </row>
    <row r="1021" spans="60:60" x14ac:dyDescent="0.3">
      <c r="BH1021" t="s">
        <v>720</v>
      </c>
    </row>
    <row r="1023" spans="60:60" x14ac:dyDescent="0.3">
      <c r="BH1023" t="s">
        <v>721</v>
      </c>
    </row>
    <row r="1025" spans="60:60" x14ac:dyDescent="0.3">
      <c r="BH1025" t="s">
        <v>722</v>
      </c>
    </row>
    <row r="1027" spans="60:60" x14ac:dyDescent="0.3">
      <c r="BH1027" t="s">
        <v>723</v>
      </c>
    </row>
    <row r="1028" spans="60:60" x14ac:dyDescent="0.3">
      <c r="BH1028" t="s">
        <v>22</v>
      </c>
    </row>
    <row r="1029" spans="60:60" x14ac:dyDescent="0.3">
      <c r="BH1029" t="s">
        <v>724</v>
      </c>
    </row>
    <row r="1030" spans="60:60" x14ac:dyDescent="0.3">
      <c r="BH1030" t="s">
        <v>725</v>
      </c>
    </row>
    <row r="1032" spans="60:60" x14ac:dyDescent="0.3">
      <c r="BH1032" t="s">
        <v>726</v>
      </c>
    </row>
    <row r="1033" spans="60:60" x14ac:dyDescent="0.3">
      <c r="BH1033" t="s">
        <v>727</v>
      </c>
    </row>
    <row r="1034" spans="60:60" x14ac:dyDescent="0.3">
      <c r="BH1034" t="s">
        <v>728</v>
      </c>
    </row>
    <row r="1036" spans="60:60" x14ac:dyDescent="0.3">
      <c r="BH1036" t="s">
        <v>729</v>
      </c>
    </row>
    <row r="1038" spans="60:60" x14ac:dyDescent="0.3">
      <c r="BH1038" t="s">
        <v>730</v>
      </c>
    </row>
    <row r="1040" spans="60:60" x14ac:dyDescent="0.3">
      <c r="BH1040" t="s">
        <v>731</v>
      </c>
    </row>
    <row r="1042" spans="58:60" x14ac:dyDescent="0.3">
      <c r="BH1042" t="s">
        <v>732</v>
      </c>
    </row>
    <row r="1044" spans="58:60" x14ac:dyDescent="0.3">
      <c r="BH1044" t="s">
        <v>733</v>
      </c>
    </row>
    <row r="1046" spans="58:60" x14ac:dyDescent="0.3">
      <c r="BH1046" t="s">
        <v>734</v>
      </c>
    </row>
    <row r="1048" spans="58:60" x14ac:dyDescent="0.3">
      <c r="BH1048" t="s">
        <v>735</v>
      </c>
    </row>
    <row r="1049" spans="58:60" x14ac:dyDescent="0.3">
      <c r="BF1049">
        <v>1</v>
      </c>
      <c r="BH1049" t="s">
        <v>736</v>
      </c>
    </row>
    <row r="1050" spans="58:60" x14ac:dyDescent="0.3">
      <c r="BH1050" t="s">
        <v>737</v>
      </c>
    </row>
    <row r="1052" spans="58:60" x14ac:dyDescent="0.3">
      <c r="BH1052" t="s">
        <v>738</v>
      </c>
    </row>
    <row r="1054" spans="58:60" x14ac:dyDescent="0.3">
      <c r="BH1054" t="s">
        <v>739</v>
      </c>
    </row>
    <row r="1055" spans="58:60" x14ac:dyDescent="0.3">
      <c r="BH1055" t="s">
        <v>740</v>
      </c>
    </row>
    <row r="1057" spans="60:60" x14ac:dyDescent="0.3">
      <c r="BH1057" t="s">
        <v>741</v>
      </c>
    </row>
    <row r="1058" spans="60:60" x14ac:dyDescent="0.3">
      <c r="BH1058" t="s">
        <v>122</v>
      </c>
    </row>
    <row r="1059" spans="60:60" x14ac:dyDescent="0.3">
      <c r="BH1059" t="s">
        <v>742</v>
      </c>
    </row>
    <row r="1061" spans="60:60" x14ac:dyDescent="0.3">
      <c r="BH1061" t="s">
        <v>743</v>
      </c>
    </row>
    <row r="1063" spans="60:60" x14ac:dyDescent="0.3">
      <c r="BH1063" t="s">
        <v>744</v>
      </c>
    </row>
    <row r="1065" spans="60:60" x14ac:dyDescent="0.3">
      <c r="BH1065" t="s">
        <v>745</v>
      </c>
    </row>
    <row r="1067" spans="60:60" x14ac:dyDescent="0.3">
      <c r="BH1067" t="s">
        <v>746</v>
      </c>
    </row>
    <row r="1068" spans="60:60" x14ac:dyDescent="0.3">
      <c r="BH1068" t="s">
        <v>747</v>
      </c>
    </row>
    <row r="1070" spans="60:60" x14ac:dyDescent="0.3">
      <c r="BH1070" t="s">
        <v>748</v>
      </c>
    </row>
    <row r="1072" spans="60:60" x14ac:dyDescent="0.3">
      <c r="BH1072" t="s">
        <v>749</v>
      </c>
    </row>
    <row r="1074" spans="7:60" x14ac:dyDescent="0.3">
      <c r="BH1074" t="s">
        <v>750</v>
      </c>
    </row>
    <row r="1075" spans="7:60" x14ac:dyDescent="0.3">
      <c r="G1075">
        <v>1</v>
      </c>
      <c r="R1075">
        <v>1</v>
      </c>
      <c r="U1075">
        <v>1</v>
      </c>
      <c r="AC1075">
        <v>1</v>
      </c>
      <c r="AJ1075" s="26">
        <v>1</v>
      </c>
      <c r="AM1075" s="26">
        <v>50</v>
      </c>
      <c r="AR1075" s="26">
        <v>1</v>
      </c>
      <c r="AV1075" s="26">
        <v>1</v>
      </c>
      <c r="AZ1075" s="26">
        <v>1</v>
      </c>
      <c r="BB1075">
        <v>1</v>
      </c>
      <c r="BH1075" t="s">
        <v>751</v>
      </c>
    </row>
    <row r="1076" spans="7:60" x14ac:dyDescent="0.3">
      <c r="BH1076" t="s">
        <v>752</v>
      </c>
    </row>
    <row r="1078" spans="7:60" x14ac:dyDescent="0.3">
      <c r="BH1078" t="s">
        <v>753</v>
      </c>
    </row>
    <row r="1079" spans="7:60" x14ac:dyDescent="0.3">
      <c r="BH1079" t="s">
        <v>754</v>
      </c>
    </row>
    <row r="1080" spans="7:60" x14ac:dyDescent="0.3">
      <c r="BH1080" t="s">
        <v>755</v>
      </c>
    </row>
    <row r="1082" spans="7:60" x14ac:dyDescent="0.3">
      <c r="BH1082" t="s">
        <v>756</v>
      </c>
    </row>
    <row r="1084" spans="7:60" x14ac:dyDescent="0.3">
      <c r="BH1084" t="s">
        <v>757</v>
      </c>
    </row>
    <row r="1086" spans="7:60" x14ac:dyDescent="0.3">
      <c r="BH1086" t="s">
        <v>758</v>
      </c>
    </row>
    <row r="1088" spans="7:60" x14ac:dyDescent="0.3">
      <c r="BH1088" t="s">
        <v>759</v>
      </c>
    </row>
    <row r="1089" spans="60:60" x14ac:dyDescent="0.3">
      <c r="BH1089" t="s">
        <v>760</v>
      </c>
    </row>
    <row r="1091" spans="60:60" x14ac:dyDescent="0.3">
      <c r="BH1091" t="s">
        <v>761</v>
      </c>
    </row>
    <row r="1093" spans="60:60" x14ac:dyDescent="0.3">
      <c r="BH1093" t="s">
        <v>762</v>
      </c>
    </row>
    <row r="1095" spans="60:60" x14ac:dyDescent="0.3">
      <c r="BH1095" t="s">
        <v>763</v>
      </c>
    </row>
    <row r="1097" spans="60:60" x14ac:dyDescent="0.3">
      <c r="BH1097" t="s">
        <v>764</v>
      </c>
    </row>
    <row r="1099" spans="60:60" x14ac:dyDescent="0.3">
      <c r="BH1099" t="s">
        <v>128</v>
      </c>
    </row>
    <row r="1101" spans="60:60" x14ac:dyDescent="0.3">
      <c r="BH1101" t="s">
        <v>765</v>
      </c>
    </row>
    <row r="1102" spans="60:60" x14ac:dyDescent="0.3">
      <c r="BH1102" t="s">
        <v>766</v>
      </c>
    </row>
    <row r="1104" spans="60:60" x14ac:dyDescent="0.3">
      <c r="BH1104" t="s">
        <v>767</v>
      </c>
    </row>
    <row r="1105" spans="60:60" x14ac:dyDescent="0.3">
      <c r="BH1105" t="s">
        <v>768</v>
      </c>
    </row>
    <row r="1106" spans="60:60" x14ac:dyDescent="0.3">
      <c r="BH1106" t="s">
        <v>358</v>
      </c>
    </row>
    <row r="1108" spans="60:60" x14ac:dyDescent="0.3">
      <c r="BH1108" t="s">
        <v>769</v>
      </c>
    </row>
    <row r="1110" spans="60:60" x14ac:dyDescent="0.3">
      <c r="BH1110" t="s">
        <v>770</v>
      </c>
    </row>
    <row r="1112" spans="60:60" x14ac:dyDescent="0.3">
      <c r="BH1112" t="s">
        <v>771</v>
      </c>
    </row>
    <row r="1114" spans="60:60" x14ac:dyDescent="0.3">
      <c r="BH1114" t="s">
        <v>772</v>
      </c>
    </row>
    <row r="1116" spans="60:60" x14ac:dyDescent="0.3">
      <c r="BH1116" t="s">
        <v>773</v>
      </c>
    </row>
    <row r="1117" spans="60:60" x14ac:dyDescent="0.3">
      <c r="BH1117" t="s">
        <v>774</v>
      </c>
    </row>
    <row r="1118" spans="60:60" x14ac:dyDescent="0.3">
      <c r="BH1118" t="s">
        <v>775</v>
      </c>
    </row>
    <row r="1119" spans="60:60" x14ac:dyDescent="0.3">
      <c r="BH1119" t="s">
        <v>776</v>
      </c>
    </row>
    <row r="1120" spans="60:60" x14ac:dyDescent="0.3">
      <c r="BH1120" t="s">
        <v>777</v>
      </c>
    </row>
    <row r="1121" spans="60:60" x14ac:dyDescent="0.3">
      <c r="BH1121" t="s">
        <v>778</v>
      </c>
    </row>
    <row r="1122" spans="60:60" x14ac:dyDescent="0.3">
      <c r="BH1122" t="s">
        <v>779</v>
      </c>
    </row>
    <row r="1123" spans="60:60" x14ac:dyDescent="0.3">
      <c r="BH1123" t="s">
        <v>780</v>
      </c>
    </row>
    <row r="1125" spans="60:60" x14ac:dyDescent="0.3">
      <c r="BH1125" t="s">
        <v>781</v>
      </c>
    </row>
    <row r="1126" spans="60:60" x14ac:dyDescent="0.3">
      <c r="BH1126" t="s">
        <v>523</v>
      </c>
    </row>
    <row r="1127" spans="60:60" x14ac:dyDescent="0.3">
      <c r="BH1127" t="s">
        <v>782</v>
      </c>
    </row>
    <row r="1128" spans="60:60" x14ac:dyDescent="0.3">
      <c r="BH1128" t="s">
        <v>783</v>
      </c>
    </row>
    <row r="1130" spans="60:60" x14ac:dyDescent="0.3">
      <c r="BH1130" t="s">
        <v>784</v>
      </c>
    </row>
    <row r="1131" spans="60:60" x14ac:dyDescent="0.3">
      <c r="BH1131" t="s">
        <v>785</v>
      </c>
    </row>
    <row r="1132" spans="60:60" x14ac:dyDescent="0.3">
      <c r="BH1132" t="s">
        <v>358</v>
      </c>
    </row>
    <row r="1133" spans="60:60" x14ac:dyDescent="0.3">
      <c r="BH1133" t="s">
        <v>786</v>
      </c>
    </row>
    <row r="1135" spans="60:60" x14ac:dyDescent="0.3">
      <c r="BH1135" t="s">
        <v>787</v>
      </c>
    </row>
    <row r="1137" spans="8:60" x14ac:dyDescent="0.3">
      <c r="BH1137" t="s">
        <v>788</v>
      </c>
    </row>
    <row r="1139" spans="8:60" x14ac:dyDescent="0.3">
      <c r="BH1139" t="s">
        <v>789</v>
      </c>
    </row>
    <row r="1141" spans="8:60" x14ac:dyDescent="0.3">
      <c r="BH1141" t="s">
        <v>790</v>
      </c>
    </row>
    <row r="1143" spans="8:60" x14ac:dyDescent="0.3">
      <c r="BH1143" t="s">
        <v>791</v>
      </c>
    </row>
    <row r="1145" spans="8:60" x14ac:dyDescent="0.3">
      <c r="BH1145" t="s">
        <v>792</v>
      </c>
    </row>
    <row r="1147" spans="8:60" x14ac:dyDescent="0.3">
      <c r="BH1147" t="s">
        <v>793</v>
      </c>
    </row>
    <row r="1148" spans="8:60" x14ac:dyDescent="0.3">
      <c r="H1148" s="44">
        <v>1</v>
      </c>
      <c r="S1148">
        <v>1</v>
      </c>
      <c r="U1148">
        <v>1</v>
      </c>
      <c r="AF1148">
        <v>1</v>
      </c>
      <c r="AK1148" s="26">
        <v>1</v>
      </c>
      <c r="AM1148" s="26">
        <v>56</v>
      </c>
      <c r="AP1148" s="26">
        <v>1</v>
      </c>
      <c r="AV1148" s="26">
        <v>1</v>
      </c>
      <c r="AZ1148" s="26">
        <v>1</v>
      </c>
      <c r="BB1148">
        <v>1</v>
      </c>
      <c r="BH1148" t="s">
        <v>794</v>
      </c>
    </row>
    <row r="1149" spans="8:60" x14ac:dyDescent="0.3">
      <c r="BH1149" t="s">
        <v>795</v>
      </c>
    </row>
    <row r="1150" spans="8:60" x14ac:dyDescent="0.3">
      <c r="BH1150" t="s">
        <v>796</v>
      </c>
    </row>
    <row r="1151" spans="8:60" x14ac:dyDescent="0.3">
      <c r="BH1151" t="s">
        <v>797</v>
      </c>
    </row>
    <row r="1153" spans="60:60" x14ac:dyDescent="0.3">
      <c r="BH1153" t="s">
        <v>798</v>
      </c>
    </row>
    <row r="1155" spans="60:60" x14ac:dyDescent="0.3">
      <c r="BH1155" t="s">
        <v>799</v>
      </c>
    </row>
    <row r="1156" spans="60:60" x14ac:dyDescent="0.3">
      <c r="BH1156" t="s">
        <v>800</v>
      </c>
    </row>
    <row r="1157" spans="60:60" x14ac:dyDescent="0.3">
      <c r="BH1157" t="s">
        <v>801</v>
      </c>
    </row>
    <row r="1158" spans="60:60" x14ac:dyDescent="0.3">
      <c r="BH1158" t="s">
        <v>802</v>
      </c>
    </row>
    <row r="1159" spans="60:60" x14ac:dyDescent="0.3">
      <c r="BH1159" t="s">
        <v>803</v>
      </c>
    </row>
    <row r="1160" spans="60:60" x14ac:dyDescent="0.3">
      <c r="BH1160" t="s">
        <v>804</v>
      </c>
    </row>
    <row r="1162" spans="60:60" x14ac:dyDescent="0.3">
      <c r="BH1162" t="s">
        <v>805</v>
      </c>
    </row>
    <row r="1164" spans="60:60" x14ac:dyDescent="0.3">
      <c r="BH1164" t="s">
        <v>806</v>
      </c>
    </row>
    <row r="1166" spans="60:60" x14ac:dyDescent="0.3">
      <c r="BH1166" t="s">
        <v>807</v>
      </c>
    </row>
    <row r="1168" spans="60:60" x14ac:dyDescent="0.3">
      <c r="BH1168" t="s">
        <v>808</v>
      </c>
    </row>
    <row r="1170" spans="59:60" x14ac:dyDescent="0.3">
      <c r="BH1170" t="s">
        <v>809</v>
      </c>
    </row>
    <row r="1171" spans="59:60" x14ac:dyDescent="0.3">
      <c r="BG1171">
        <v>1</v>
      </c>
      <c r="BH1171" t="s">
        <v>810</v>
      </c>
    </row>
    <row r="1172" spans="59:60" x14ac:dyDescent="0.3">
      <c r="BH1172" t="s">
        <v>811</v>
      </c>
    </row>
    <row r="1173" spans="59:60" x14ac:dyDescent="0.3">
      <c r="BH1173" t="s">
        <v>812</v>
      </c>
    </row>
    <row r="1175" spans="59:60" x14ac:dyDescent="0.3">
      <c r="BH1175" t="s">
        <v>813</v>
      </c>
    </row>
    <row r="1176" spans="59:60" x14ac:dyDescent="0.3">
      <c r="BH1176" t="s">
        <v>814</v>
      </c>
    </row>
    <row r="1178" spans="59:60" x14ac:dyDescent="0.3">
      <c r="BH1178" t="s">
        <v>815</v>
      </c>
    </row>
    <row r="1180" spans="59:60" x14ac:dyDescent="0.3">
      <c r="BH1180" t="s">
        <v>816</v>
      </c>
    </row>
    <row r="1182" spans="59:60" x14ac:dyDescent="0.3">
      <c r="BH1182" t="s">
        <v>817</v>
      </c>
    </row>
    <row r="1184" spans="59:60" x14ac:dyDescent="0.3">
      <c r="BH1184" t="s">
        <v>818</v>
      </c>
    </row>
    <row r="1186" spans="8:60" x14ac:dyDescent="0.3">
      <c r="BH1186" t="s">
        <v>819</v>
      </c>
    </row>
    <row r="1188" spans="8:60" x14ac:dyDescent="0.3">
      <c r="BH1188" t="s">
        <v>820</v>
      </c>
    </row>
    <row r="1190" spans="8:60" x14ac:dyDescent="0.3">
      <c r="BH1190" t="s">
        <v>821</v>
      </c>
    </row>
    <row r="1192" spans="8:60" x14ac:dyDescent="0.3">
      <c r="BH1192" t="s">
        <v>822</v>
      </c>
    </row>
    <row r="1193" spans="8:60" x14ac:dyDescent="0.3">
      <c r="H1193" s="44">
        <v>1</v>
      </c>
      <c r="P1193">
        <v>1</v>
      </c>
      <c r="V1193">
        <v>1</v>
      </c>
      <c r="AB1193">
        <v>1</v>
      </c>
      <c r="AI1193" s="26">
        <v>1</v>
      </c>
      <c r="AM1193" s="26">
        <v>21</v>
      </c>
      <c r="AP1193" s="26">
        <v>1</v>
      </c>
      <c r="AU1193" s="26">
        <v>1</v>
      </c>
      <c r="AX1193" s="26">
        <v>1</v>
      </c>
      <c r="BB1193">
        <v>1</v>
      </c>
      <c r="BH1193" t="s">
        <v>823</v>
      </c>
    </row>
    <row r="1194" spans="8:60" x14ac:dyDescent="0.3">
      <c r="BH1194" t="s">
        <v>824</v>
      </c>
    </row>
    <row r="1196" spans="8:60" x14ac:dyDescent="0.3">
      <c r="BH1196" t="s">
        <v>825</v>
      </c>
    </row>
    <row r="1197" spans="8:60" x14ac:dyDescent="0.3">
      <c r="BH1197" t="s">
        <v>727</v>
      </c>
    </row>
    <row r="1198" spans="8:60" x14ac:dyDescent="0.3">
      <c r="BH1198" t="s">
        <v>826</v>
      </c>
    </row>
    <row r="1200" spans="8:60" x14ac:dyDescent="0.3">
      <c r="BH1200" t="s">
        <v>827</v>
      </c>
    </row>
    <row r="1202" spans="60:60" x14ac:dyDescent="0.3">
      <c r="BH1202" t="s">
        <v>828</v>
      </c>
    </row>
    <row r="1204" spans="60:60" x14ac:dyDescent="0.3">
      <c r="BH1204" t="s">
        <v>829</v>
      </c>
    </row>
    <row r="1206" spans="60:60" x14ac:dyDescent="0.3">
      <c r="BH1206" t="s">
        <v>830</v>
      </c>
    </row>
    <row r="1207" spans="60:60" x14ac:dyDescent="0.3">
      <c r="BH1207" t="s">
        <v>831</v>
      </c>
    </row>
    <row r="1209" spans="60:60" x14ac:dyDescent="0.3">
      <c r="BH1209" t="s">
        <v>832</v>
      </c>
    </row>
    <row r="1210" spans="60:60" x14ac:dyDescent="0.3">
      <c r="BH1210" t="s">
        <v>22</v>
      </c>
    </row>
    <row r="1212" spans="60:60" x14ac:dyDescent="0.3">
      <c r="BH1212" t="s">
        <v>833</v>
      </c>
    </row>
    <row r="1214" spans="60:60" x14ac:dyDescent="0.3">
      <c r="BH1214" t="s">
        <v>834</v>
      </c>
    </row>
    <row r="1216" spans="60:60" x14ac:dyDescent="0.3">
      <c r="BH1216" t="s">
        <v>835</v>
      </c>
    </row>
    <row r="1217" spans="58:60" x14ac:dyDescent="0.3">
      <c r="BH1217" t="s">
        <v>836</v>
      </c>
    </row>
    <row r="1219" spans="58:60" x14ac:dyDescent="0.3">
      <c r="BH1219" t="s">
        <v>837</v>
      </c>
    </row>
    <row r="1221" spans="58:60" x14ac:dyDescent="0.3">
      <c r="BH1221" t="s">
        <v>838</v>
      </c>
    </row>
    <row r="1223" spans="58:60" x14ac:dyDescent="0.3">
      <c r="BH1223" t="s">
        <v>839</v>
      </c>
    </row>
    <row r="1225" spans="58:60" x14ac:dyDescent="0.3">
      <c r="BH1225" t="s">
        <v>840</v>
      </c>
    </row>
    <row r="1227" spans="58:60" x14ac:dyDescent="0.3">
      <c r="BH1227" t="s">
        <v>841</v>
      </c>
    </row>
    <row r="1229" spans="58:60" x14ac:dyDescent="0.3">
      <c r="BH1229" t="s">
        <v>842</v>
      </c>
    </row>
    <row r="1231" spans="58:60" x14ac:dyDescent="0.3">
      <c r="BH1231" t="s">
        <v>843</v>
      </c>
    </row>
    <row r="1232" spans="58:60" x14ac:dyDescent="0.3">
      <c r="BF1232">
        <v>1</v>
      </c>
      <c r="BH1232" t="s">
        <v>844</v>
      </c>
    </row>
    <row r="1233" spans="60:60" x14ac:dyDescent="0.3">
      <c r="BH1233" t="s">
        <v>845</v>
      </c>
    </row>
    <row r="1234" spans="60:60" x14ac:dyDescent="0.3">
      <c r="BH1234" t="s">
        <v>846</v>
      </c>
    </row>
    <row r="1236" spans="60:60" x14ac:dyDescent="0.3">
      <c r="BH1236" t="s">
        <v>847</v>
      </c>
    </row>
    <row r="1238" spans="60:60" x14ac:dyDescent="0.3">
      <c r="BH1238" t="s">
        <v>848</v>
      </c>
    </row>
    <row r="1239" spans="60:60" x14ac:dyDescent="0.3">
      <c r="BH1239" t="s">
        <v>849</v>
      </c>
    </row>
    <row r="1240" spans="60:60" x14ac:dyDescent="0.3">
      <c r="BH1240" t="s">
        <v>850</v>
      </c>
    </row>
    <row r="1241" spans="60:60" x14ac:dyDescent="0.3">
      <c r="BH1241" t="s">
        <v>851</v>
      </c>
    </row>
    <row r="1243" spans="60:60" x14ac:dyDescent="0.3">
      <c r="BH1243" t="s">
        <v>852</v>
      </c>
    </row>
    <row r="1245" spans="60:60" x14ac:dyDescent="0.3">
      <c r="BH1245" t="s">
        <v>853</v>
      </c>
    </row>
    <row r="1247" spans="60:60" x14ac:dyDescent="0.3">
      <c r="BH1247" t="s">
        <v>854</v>
      </c>
    </row>
    <row r="1249" spans="60:60" x14ac:dyDescent="0.3">
      <c r="BH1249" t="s">
        <v>855</v>
      </c>
    </row>
    <row r="1251" spans="60:60" x14ac:dyDescent="0.3">
      <c r="BH1251" t="s">
        <v>856</v>
      </c>
    </row>
    <row r="1252" spans="60:60" x14ac:dyDescent="0.3">
      <c r="BH1252" t="s">
        <v>857</v>
      </c>
    </row>
    <row r="1254" spans="60:60" x14ac:dyDescent="0.3">
      <c r="BH1254" t="s">
        <v>858</v>
      </c>
    </row>
    <row r="1255" spans="60:60" x14ac:dyDescent="0.3">
      <c r="BH1255" t="s">
        <v>859</v>
      </c>
    </row>
    <row r="1257" spans="60:60" x14ac:dyDescent="0.3">
      <c r="BH1257" t="s">
        <v>860</v>
      </c>
    </row>
    <row r="1259" spans="60:60" x14ac:dyDescent="0.3">
      <c r="BH1259" t="s">
        <v>861</v>
      </c>
    </row>
    <row r="1261" spans="60:60" x14ac:dyDescent="0.3">
      <c r="BH1261" t="s">
        <v>862</v>
      </c>
    </row>
    <row r="1263" spans="60:60" x14ac:dyDescent="0.3">
      <c r="BH1263" t="s">
        <v>863</v>
      </c>
    </row>
    <row r="1265" spans="60:60" x14ac:dyDescent="0.3">
      <c r="BH1265" t="s">
        <v>864</v>
      </c>
    </row>
    <row r="1267" spans="60:60" x14ac:dyDescent="0.3">
      <c r="BH1267" t="s">
        <v>865</v>
      </c>
    </row>
    <row r="1268" spans="60:60" x14ac:dyDescent="0.3">
      <c r="BH1268" t="s">
        <v>866</v>
      </c>
    </row>
    <row r="1270" spans="60:60" x14ac:dyDescent="0.3">
      <c r="BH1270" t="s">
        <v>867</v>
      </c>
    </row>
    <row r="1272" spans="60:60" x14ac:dyDescent="0.3">
      <c r="BH1272" t="s">
        <v>868</v>
      </c>
    </row>
    <row r="1273" spans="60:60" x14ac:dyDescent="0.3">
      <c r="BH1273" t="s">
        <v>869</v>
      </c>
    </row>
    <row r="1275" spans="60:60" x14ac:dyDescent="0.3">
      <c r="BH1275" t="s">
        <v>870</v>
      </c>
    </row>
    <row r="1277" spans="60:60" x14ac:dyDescent="0.3">
      <c r="BH1277" t="s">
        <v>871</v>
      </c>
    </row>
    <row r="1279" spans="60:60" x14ac:dyDescent="0.3">
      <c r="BH1279" t="s">
        <v>872</v>
      </c>
    </row>
    <row r="1281" spans="60:60" x14ac:dyDescent="0.3">
      <c r="BH1281" t="s">
        <v>873</v>
      </c>
    </row>
    <row r="1283" spans="60:60" x14ac:dyDescent="0.3">
      <c r="BH1283" t="s">
        <v>874</v>
      </c>
    </row>
    <row r="1285" spans="60:60" x14ac:dyDescent="0.3">
      <c r="BH1285" t="s">
        <v>875</v>
      </c>
    </row>
    <row r="1287" spans="60:60" x14ac:dyDescent="0.3">
      <c r="BH1287" t="s">
        <v>876</v>
      </c>
    </row>
    <row r="1288" spans="60:60" x14ac:dyDescent="0.3">
      <c r="BH1288" t="s">
        <v>877</v>
      </c>
    </row>
    <row r="1290" spans="60:60" x14ac:dyDescent="0.3">
      <c r="BH1290" t="s">
        <v>878</v>
      </c>
    </row>
    <row r="1292" spans="60:60" x14ac:dyDescent="0.3">
      <c r="BH1292" t="s">
        <v>879</v>
      </c>
    </row>
    <row r="1294" spans="60:60" x14ac:dyDescent="0.3">
      <c r="BH1294" t="s">
        <v>880</v>
      </c>
    </row>
    <row r="1295" spans="60:60" x14ac:dyDescent="0.3">
      <c r="BH1295" t="s">
        <v>881</v>
      </c>
    </row>
    <row r="1297" spans="58:60" x14ac:dyDescent="0.3">
      <c r="BH1297" t="s">
        <v>882</v>
      </c>
    </row>
    <row r="1299" spans="58:60" x14ac:dyDescent="0.3">
      <c r="BH1299" t="s">
        <v>883</v>
      </c>
    </row>
    <row r="1301" spans="58:60" x14ac:dyDescent="0.3">
      <c r="BH1301" t="s">
        <v>884</v>
      </c>
    </row>
    <row r="1303" spans="58:60" x14ac:dyDescent="0.3">
      <c r="BH1303" t="s">
        <v>885</v>
      </c>
    </row>
    <row r="1305" spans="58:60" x14ac:dyDescent="0.3">
      <c r="BH1305" t="s">
        <v>886</v>
      </c>
    </row>
    <row r="1307" spans="58:60" x14ac:dyDescent="0.3">
      <c r="BH1307" t="s">
        <v>887</v>
      </c>
    </row>
    <row r="1308" spans="58:60" x14ac:dyDescent="0.3">
      <c r="BH1308" t="s">
        <v>888</v>
      </c>
    </row>
    <row r="1310" spans="58:60" x14ac:dyDescent="0.3">
      <c r="BH1310" t="s">
        <v>889</v>
      </c>
    </row>
    <row r="1311" spans="58:60" x14ac:dyDescent="0.3">
      <c r="BF1311">
        <v>1</v>
      </c>
      <c r="BH1311" t="s">
        <v>890</v>
      </c>
    </row>
    <row r="1312" spans="58:60" x14ac:dyDescent="0.3">
      <c r="BH1312" t="s">
        <v>891</v>
      </c>
    </row>
    <row r="1313" spans="60:60" x14ac:dyDescent="0.3">
      <c r="BH1313" t="s">
        <v>892</v>
      </c>
    </row>
    <row r="1314" spans="60:60" x14ac:dyDescent="0.3">
      <c r="BH1314" t="s">
        <v>893</v>
      </c>
    </row>
    <row r="1316" spans="60:60" x14ac:dyDescent="0.3">
      <c r="BH1316" t="s">
        <v>894</v>
      </c>
    </row>
    <row r="1318" spans="60:60" x14ac:dyDescent="0.3">
      <c r="BH1318" t="s">
        <v>895</v>
      </c>
    </row>
    <row r="1320" spans="60:60" x14ac:dyDescent="0.3">
      <c r="BH1320" t="s">
        <v>896</v>
      </c>
    </row>
    <row r="1321" spans="60:60" x14ac:dyDescent="0.3">
      <c r="BH1321" t="s">
        <v>122</v>
      </c>
    </row>
    <row r="1322" spans="60:60" x14ac:dyDescent="0.3">
      <c r="BH1322" t="s">
        <v>897</v>
      </c>
    </row>
    <row r="1324" spans="60:60" x14ac:dyDescent="0.3">
      <c r="BH1324" t="s">
        <v>898</v>
      </c>
    </row>
    <row r="1326" spans="60:60" x14ac:dyDescent="0.3">
      <c r="BH1326" t="s">
        <v>899</v>
      </c>
    </row>
    <row r="1328" spans="60:60" x14ac:dyDescent="0.3">
      <c r="BH1328" t="s">
        <v>900</v>
      </c>
    </row>
    <row r="1330" spans="58:60" x14ac:dyDescent="0.3">
      <c r="BH1330" t="s">
        <v>901</v>
      </c>
    </row>
    <row r="1331" spans="58:60" x14ac:dyDescent="0.3">
      <c r="BF1331">
        <v>1</v>
      </c>
      <c r="BH1331" t="s">
        <v>902</v>
      </c>
    </row>
    <row r="1333" spans="58:60" x14ac:dyDescent="0.3">
      <c r="BH1333" t="s">
        <v>903</v>
      </c>
    </row>
    <row r="1334" spans="58:60" x14ac:dyDescent="0.3">
      <c r="BH1334" t="s">
        <v>904</v>
      </c>
    </row>
    <row r="1335" spans="58:60" x14ac:dyDescent="0.3">
      <c r="BH1335" t="s">
        <v>765</v>
      </c>
    </row>
    <row r="1336" spans="58:60" x14ac:dyDescent="0.3">
      <c r="BH1336" t="s">
        <v>905</v>
      </c>
    </row>
    <row r="1337" spans="58:60" x14ac:dyDescent="0.3">
      <c r="BH1337">
        <v>112</v>
      </c>
    </row>
    <row r="1338" spans="58:60" x14ac:dyDescent="0.3">
      <c r="BH1338" t="s">
        <v>906</v>
      </c>
    </row>
    <row r="1339" spans="58:60" x14ac:dyDescent="0.3">
      <c r="BH1339" t="s">
        <v>907</v>
      </c>
    </row>
    <row r="1341" spans="58:60" x14ac:dyDescent="0.3">
      <c r="BH1341" t="s">
        <v>908</v>
      </c>
    </row>
    <row r="1343" spans="58:60" x14ac:dyDescent="0.3">
      <c r="BH1343" t="s">
        <v>909</v>
      </c>
    </row>
    <row r="1344" spans="58:60" x14ac:dyDescent="0.3">
      <c r="BH1344" t="s">
        <v>910</v>
      </c>
    </row>
    <row r="1346" spans="60:60" x14ac:dyDescent="0.3">
      <c r="BH1346" t="s">
        <v>911</v>
      </c>
    </row>
    <row r="1348" spans="60:60" x14ac:dyDescent="0.3">
      <c r="BH1348" t="s">
        <v>912</v>
      </c>
    </row>
    <row r="1350" spans="60:60" x14ac:dyDescent="0.3">
      <c r="BH1350" t="s">
        <v>913</v>
      </c>
    </row>
    <row r="1352" spans="60:60" x14ac:dyDescent="0.3">
      <c r="BH1352" t="s">
        <v>914</v>
      </c>
    </row>
    <row r="1354" spans="60:60" x14ac:dyDescent="0.3">
      <c r="BH1354" t="s">
        <v>915</v>
      </c>
    </row>
    <row r="1355" spans="60:60" x14ac:dyDescent="0.3">
      <c r="BH1355" t="s">
        <v>24</v>
      </c>
    </row>
    <row r="1356" spans="60:60" x14ac:dyDescent="0.3">
      <c r="BH1356" t="s">
        <v>916</v>
      </c>
    </row>
    <row r="1357" spans="60:60" x14ac:dyDescent="0.3">
      <c r="BH1357" t="s">
        <v>917</v>
      </c>
    </row>
    <row r="1358" spans="60:60" x14ac:dyDescent="0.3">
      <c r="BH1358" t="s">
        <v>134</v>
      </c>
    </row>
    <row r="1359" spans="60:60" x14ac:dyDescent="0.3">
      <c r="BH1359" t="s">
        <v>918</v>
      </c>
    </row>
    <row r="1361" spans="8:60" x14ac:dyDescent="0.3">
      <c r="BH1361" t="s">
        <v>919</v>
      </c>
    </row>
    <row r="1363" spans="8:60" x14ac:dyDescent="0.3">
      <c r="BH1363" t="s">
        <v>920</v>
      </c>
    </row>
    <row r="1365" spans="8:60" x14ac:dyDescent="0.3">
      <c r="BH1365" t="s">
        <v>921</v>
      </c>
    </row>
    <row r="1367" spans="8:60" x14ac:dyDescent="0.3">
      <c r="BH1367" t="s">
        <v>922</v>
      </c>
    </row>
    <row r="1369" spans="8:60" x14ac:dyDescent="0.3">
      <c r="BH1369" t="s">
        <v>923</v>
      </c>
    </row>
    <row r="1371" spans="8:60" x14ac:dyDescent="0.3">
      <c r="BH1371" t="s">
        <v>924</v>
      </c>
    </row>
    <row r="1373" spans="8:60" x14ac:dyDescent="0.3">
      <c r="BH1373" t="s">
        <v>925</v>
      </c>
    </row>
    <row r="1375" spans="8:60" x14ac:dyDescent="0.3">
      <c r="BH1375" t="s">
        <v>926</v>
      </c>
    </row>
    <row r="1376" spans="8:60" x14ac:dyDescent="0.3">
      <c r="H1376" s="44">
        <v>1</v>
      </c>
      <c r="R1376">
        <v>1</v>
      </c>
      <c r="W1376">
        <v>1</v>
      </c>
      <c r="AD1376">
        <v>1</v>
      </c>
      <c r="AL1376" s="26">
        <v>1</v>
      </c>
      <c r="AM1376" s="26">
        <v>71</v>
      </c>
      <c r="AP1376" s="26">
        <v>1</v>
      </c>
      <c r="AT1376" s="26">
        <v>1</v>
      </c>
      <c r="AZ1376" s="26">
        <v>1</v>
      </c>
      <c r="BC1376">
        <v>1</v>
      </c>
      <c r="BH1376" t="s">
        <v>927</v>
      </c>
    </row>
    <row r="1377" spans="60:60" x14ac:dyDescent="0.3">
      <c r="BH1377" t="s">
        <v>928</v>
      </c>
    </row>
    <row r="1378" spans="60:60" x14ac:dyDescent="0.3">
      <c r="BH1378" t="s">
        <v>929</v>
      </c>
    </row>
    <row r="1379" spans="60:60" x14ac:dyDescent="0.3">
      <c r="BH1379" t="s">
        <v>930</v>
      </c>
    </row>
    <row r="1380" spans="60:60" x14ac:dyDescent="0.3">
      <c r="BH1380" t="s">
        <v>140</v>
      </c>
    </row>
    <row r="1381" spans="60:60" x14ac:dyDescent="0.3">
      <c r="BH1381" t="s">
        <v>931</v>
      </c>
    </row>
    <row r="1383" spans="60:60" x14ac:dyDescent="0.3">
      <c r="BH1383" t="s">
        <v>932</v>
      </c>
    </row>
    <row r="1385" spans="60:60" x14ac:dyDescent="0.3">
      <c r="BH1385" t="s">
        <v>933</v>
      </c>
    </row>
    <row r="1387" spans="60:60" x14ac:dyDescent="0.3">
      <c r="BH1387" t="s">
        <v>934</v>
      </c>
    </row>
    <row r="1389" spans="60:60" x14ac:dyDescent="0.3">
      <c r="BH1389" t="s">
        <v>935</v>
      </c>
    </row>
    <row r="1391" spans="60:60" x14ac:dyDescent="0.3">
      <c r="BH1391" t="s">
        <v>936</v>
      </c>
    </row>
    <row r="1393" spans="60:60" x14ac:dyDescent="0.3">
      <c r="BH1393" t="s">
        <v>937</v>
      </c>
    </row>
    <row r="1394" spans="60:60" x14ac:dyDescent="0.3">
      <c r="BH1394" t="s">
        <v>20</v>
      </c>
    </row>
    <row r="1395" spans="60:60" x14ac:dyDescent="0.3">
      <c r="BH1395" t="s">
        <v>938</v>
      </c>
    </row>
    <row r="1396" spans="60:60" x14ac:dyDescent="0.3">
      <c r="BH1396" t="s">
        <v>939</v>
      </c>
    </row>
    <row r="1398" spans="60:60" x14ac:dyDescent="0.3">
      <c r="BH1398" t="s">
        <v>940</v>
      </c>
    </row>
    <row r="1400" spans="60:60" x14ac:dyDescent="0.3">
      <c r="BH1400" t="s">
        <v>941</v>
      </c>
    </row>
    <row r="1402" spans="60:60" x14ac:dyDescent="0.3">
      <c r="BH1402" t="s">
        <v>942</v>
      </c>
    </row>
    <row r="1404" spans="60:60" x14ac:dyDescent="0.3">
      <c r="BH1404" t="s">
        <v>943</v>
      </c>
    </row>
    <row r="1406" spans="60:60" x14ac:dyDescent="0.3">
      <c r="BH1406" t="s">
        <v>944</v>
      </c>
    </row>
    <row r="1408" spans="60:60" x14ac:dyDescent="0.3">
      <c r="BH1408" t="s">
        <v>945</v>
      </c>
    </row>
    <row r="1410" spans="8:60" x14ac:dyDescent="0.3">
      <c r="BH1410" t="s">
        <v>946</v>
      </c>
    </row>
    <row r="1412" spans="8:60" x14ac:dyDescent="0.3">
      <c r="BH1412" t="s">
        <v>301</v>
      </c>
    </row>
    <row r="1413" spans="8:60" x14ac:dyDescent="0.3">
      <c r="H1413" s="44">
        <v>1</v>
      </c>
      <c r="R1413">
        <v>1</v>
      </c>
      <c r="W1413">
        <v>1</v>
      </c>
      <c r="AD1413">
        <v>1</v>
      </c>
      <c r="AJ1413" s="26">
        <v>1</v>
      </c>
      <c r="AM1413" s="26">
        <v>47</v>
      </c>
      <c r="AQ1413" s="26">
        <v>1</v>
      </c>
      <c r="AT1413" s="26">
        <v>1</v>
      </c>
      <c r="AZ1413" s="26">
        <v>1</v>
      </c>
      <c r="BB1413">
        <v>1</v>
      </c>
      <c r="BH1413" t="s">
        <v>947</v>
      </c>
    </row>
    <row r="1415" spans="8:60" x14ac:dyDescent="0.3">
      <c r="BH1415" t="s">
        <v>948</v>
      </c>
    </row>
    <row r="1416" spans="8:60" x14ac:dyDescent="0.3">
      <c r="BH1416" t="s">
        <v>949</v>
      </c>
    </row>
    <row r="1417" spans="8:60" x14ac:dyDescent="0.3">
      <c r="BH1417" t="s">
        <v>950</v>
      </c>
    </row>
    <row r="1418" spans="8:60" x14ac:dyDescent="0.3">
      <c r="BH1418" t="s">
        <v>951</v>
      </c>
    </row>
    <row r="1419" spans="8:60" x14ac:dyDescent="0.3">
      <c r="BH1419" t="s">
        <v>952</v>
      </c>
    </row>
    <row r="1421" spans="8:60" x14ac:dyDescent="0.3">
      <c r="BH1421" t="s">
        <v>953</v>
      </c>
    </row>
    <row r="1423" spans="8:60" x14ac:dyDescent="0.3">
      <c r="BH1423" t="s">
        <v>954</v>
      </c>
    </row>
    <row r="1425" spans="60:60" x14ac:dyDescent="0.3">
      <c r="BH1425" t="s">
        <v>955</v>
      </c>
    </row>
    <row r="1426" spans="60:60" x14ac:dyDescent="0.3">
      <c r="BH1426" t="s">
        <v>139</v>
      </c>
    </row>
    <row r="1427" spans="60:60" x14ac:dyDescent="0.3">
      <c r="BH1427" t="s">
        <v>956</v>
      </c>
    </row>
    <row r="1428" spans="60:60" x14ac:dyDescent="0.3">
      <c r="BH1428" t="s">
        <v>957</v>
      </c>
    </row>
    <row r="1430" spans="60:60" x14ac:dyDescent="0.3">
      <c r="BH1430" t="s">
        <v>958</v>
      </c>
    </row>
    <row r="1431" spans="60:60" x14ac:dyDescent="0.3">
      <c r="BH1431" t="s">
        <v>959</v>
      </c>
    </row>
    <row r="1432" spans="60:60" x14ac:dyDescent="0.3">
      <c r="BH1432" t="s">
        <v>960</v>
      </c>
    </row>
    <row r="1433" spans="60:60" x14ac:dyDescent="0.3">
      <c r="BH1433" t="s">
        <v>961</v>
      </c>
    </row>
    <row r="1435" spans="60:60" x14ac:dyDescent="0.3">
      <c r="BH1435" t="s">
        <v>962</v>
      </c>
    </row>
    <row r="1437" spans="60:60" x14ac:dyDescent="0.3">
      <c r="BH1437" t="s">
        <v>963</v>
      </c>
    </row>
    <row r="1439" spans="60:60" x14ac:dyDescent="0.3">
      <c r="BH1439" t="s">
        <v>964</v>
      </c>
    </row>
    <row r="1441" spans="60:60" x14ac:dyDescent="0.3">
      <c r="BH1441" t="s">
        <v>965</v>
      </c>
    </row>
    <row r="1443" spans="60:60" x14ac:dyDescent="0.3">
      <c r="BH1443" t="s">
        <v>966</v>
      </c>
    </row>
    <row r="1445" spans="60:60" x14ac:dyDescent="0.3">
      <c r="BH1445" t="s">
        <v>967</v>
      </c>
    </row>
    <row r="1447" spans="60:60" x14ac:dyDescent="0.3">
      <c r="BH1447" t="s">
        <v>968</v>
      </c>
    </row>
    <row r="1449" spans="60:60" x14ac:dyDescent="0.3">
      <c r="BH1449" t="s">
        <v>969</v>
      </c>
    </row>
    <row r="1450" spans="60:60" x14ac:dyDescent="0.3">
      <c r="BH1450" t="s">
        <v>970</v>
      </c>
    </row>
    <row r="1451" spans="60:60" x14ac:dyDescent="0.3">
      <c r="BH1451" t="s">
        <v>971</v>
      </c>
    </row>
    <row r="1452" spans="60:60" x14ac:dyDescent="0.3">
      <c r="BH1452" t="s">
        <v>956</v>
      </c>
    </row>
    <row r="1453" spans="60:60" x14ac:dyDescent="0.3">
      <c r="BH1453" t="s">
        <v>972</v>
      </c>
    </row>
    <row r="1455" spans="60:60" x14ac:dyDescent="0.3">
      <c r="BH1455" t="s">
        <v>973</v>
      </c>
    </row>
    <row r="1457" spans="60:60" x14ac:dyDescent="0.3">
      <c r="BH1457" t="s">
        <v>974</v>
      </c>
    </row>
    <row r="1458" spans="60:60" x14ac:dyDescent="0.3">
      <c r="BH1458" t="s">
        <v>975</v>
      </c>
    </row>
    <row r="1459" spans="60:60" x14ac:dyDescent="0.3">
      <c r="BH1459" t="s">
        <v>976</v>
      </c>
    </row>
    <row r="1460" spans="60:60" x14ac:dyDescent="0.3">
      <c r="BH1460" t="s">
        <v>977</v>
      </c>
    </row>
    <row r="1462" spans="60:60" x14ac:dyDescent="0.3">
      <c r="BH1462" t="s">
        <v>978</v>
      </c>
    </row>
    <row r="1464" spans="60:60" x14ac:dyDescent="0.3">
      <c r="BH1464" t="s">
        <v>979</v>
      </c>
    </row>
    <row r="1466" spans="60:60" x14ac:dyDescent="0.3">
      <c r="BH1466" t="s">
        <v>980</v>
      </c>
    </row>
    <row r="1468" spans="60:60" x14ac:dyDescent="0.3">
      <c r="BH1468" t="s">
        <v>981</v>
      </c>
    </row>
    <row r="1470" spans="60:60" x14ac:dyDescent="0.3">
      <c r="BH1470" t="s">
        <v>982</v>
      </c>
    </row>
    <row r="1472" spans="60:60" x14ac:dyDescent="0.3">
      <c r="BH1472" t="s">
        <v>983</v>
      </c>
    </row>
    <row r="1474" spans="60:60" x14ac:dyDescent="0.3">
      <c r="BH1474" t="s">
        <v>984</v>
      </c>
    </row>
    <row r="1476" spans="60:60" x14ac:dyDescent="0.3">
      <c r="BH1476" t="s">
        <v>985</v>
      </c>
    </row>
    <row r="1478" spans="60:60" x14ac:dyDescent="0.3">
      <c r="BH1478" t="s">
        <v>986</v>
      </c>
    </row>
    <row r="1479" spans="60:60" x14ac:dyDescent="0.3">
      <c r="BH1479" t="s">
        <v>987</v>
      </c>
    </row>
    <row r="1480" spans="60:60" x14ac:dyDescent="0.3">
      <c r="BH1480" t="s">
        <v>797</v>
      </c>
    </row>
    <row r="1481" spans="60:60" x14ac:dyDescent="0.3">
      <c r="BH1481" t="s">
        <v>988</v>
      </c>
    </row>
    <row r="1482" spans="60:60" x14ac:dyDescent="0.3">
      <c r="BH1482" t="s">
        <v>989</v>
      </c>
    </row>
    <row r="1484" spans="60:60" x14ac:dyDescent="0.3">
      <c r="BH1484" t="s">
        <v>990</v>
      </c>
    </row>
    <row r="1485" spans="60:60" x14ac:dyDescent="0.3">
      <c r="BH1485" t="s">
        <v>991</v>
      </c>
    </row>
    <row r="1487" spans="60:60" x14ac:dyDescent="0.3">
      <c r="BH1487" t="s">
        <v>992</v>
      </c>
    </row>
    <row r="1489" spans="8:60" x14ac:dyDescent="0.3">
      <c r="BH1489" t="s">
        <v>993</v>
      </c>
    </row>
    <row r="1491" spans="8:60" x14ac:dyDescent="0.3">
      <c r="BH1491" t="s">
        <v>994</v>
      </c>
    </row>
    <row r="1493" spans="8:60" x14ac:dyDescent="0.3">
      <c r="BH1493" t="s">
        <v>995</v>
      </c>
    </row>
    <row r="1495" spans="8:60" x14ac:dyDescent="0.3">
      <c r="BH1495" t="s">
        <v>996</v>
      </c>
    </row>
    <row r="1497" spans="8:60" x14ac:dyDescent="0.3">
      <c r="BH1497" t="s">
        <v>997</v>
      </c>
    </row>
    <row r="1499" spans="8:60" x14ac:dyDescent="0.3">
      <c r="BH1499" t="s">
        <v>998</v>
      </c>
    </row>
    <row r="1501" spans="8:60" x14ac:dyDescent="0.3">
      <c r="BH1501" t="s">
        <v>999</v>
      </c>
    </row>
    <row r="1502" spans="8:60" x14ac:dyDescent="0.3">
      <c r="H1502" s="44">
        <v>1</v>
      </c>
      <c r="S1502">
        <v>1</v>
      </c>
      <c r="V1502">
        <v>1</v>
      </c>
      <c r="AF1502">
        <v>1</v>
      </c>
      <c r="AJ1502" s="26">
        <v>1</v>
      </c>
      <c r="AM1502" s="26">
        <v>47</v>
      </c>
      <c r="AP1502" s="26">
        <v>1</v>
      </c>
      <c r="AT1502" s="26">
        <v>1</v>
      </c>
      <c r="AZ1502" s="26">
        <v>1</v>
      </c>
      <c r="BB1502">
        <v>1</v>
      </c>
      <c r="BH1502" t="s">
        <v>1000</v>
      </c>
    </row>
    <row r="1503" spans="8:60" x14ac:dyDescent="0.3">
      <c r="BH1503" t="s">
        <v>1001</v>
      </c>
    </row>
    <row r="1505" spans="60:60" x14ac:dyDescent="0.3">
      <c r="BH1505" t="s">
        <v>1002</v>
      </c>
    </row>
    <row r="1506" spans="60:60" x14ac:dyDescent="0.3">
      <c r="BH1506" t="s">
        <v>1003</v>
      </c>
    </row>
    <row r="1507" spans="60:60" x14ac:dyDescent="0.3">
      <c r="BH1507" t="s">
        <v>1004</v>
      </c>
    </row>
    <row r="1509" spans="60:60" x14ac:dyDescent="0.3">
      <c r="BH1509" t="s">
        <v>1005</v>
      </c>
    </row>
    <row r="1511" spans="60:60" x14ac:dyDescent="0.3">
      <c r="BH1511" t="s">
        <v>1006</v>
      </c>
    </row>
    <row r="1513" spans="60:60" x14ac:dyDescent="0.3">
      <c r="BH1513" t="s">
        <v>1007</v>
      </c>
    </row>
    <row r="1515" spans="60:60" x14ac:dyDescent="0.3">
      <c r="BH1515" t="s">
        <v>1008</v>
      </c>
    </row>
    <row r="1517" spans="60:60" x14ac:dyDescent="0.3">
      <c r="BH1517" t="s">
        <v>1009</v>
      </c>
    </row>
    <row r="1519" spans="60:60" x14ac:dyDescent="0.3">
      <c r="BH1519" t="s">
        <v>1010</v>
      </c>
    </row>
    <row r="1521" spans="60:60" x14ac:dyDescent="0.3">
      <c r="BH1521" t="s">
        <v>1011</v>
      </c>
    </row>
    <row r="1522" spans="60:60" x14ac:dyDescent="0.3">
      <c r="BH1522" t="s">
        <v>20</v>
      </c>
    </row>
    <row r="1523" spans="60:60" x14ac:dyDescent="0.3">
      <c r="BH1523" t="s">
        <v>1012</v>
      </c>
    </row>
    <row r="1524" spans="60:60" x14ac:dyDescent="0.3">
      <c r="BH1524" t="s">
        <v>1013</v>
      </c>
    </row>
    <row r="1526" spans="60:60" x14ac:dyDescent="0.3">
      <c r="BH1526" t="s">
        <v>1014</v>
      </c>
    </row>
    <row r="1527" spans="60:60" x14ac:dyDescent="0.3">
      <c r="BH1527" t="s">
        <v>1015</v>
      </c>
    </row>
    <row r="1528" spans="60:60" x14ac:dyDescent="0.3">
      <c r="BH1528" t="s">
        <v>1016</v>
      </c>
    </row>
    <row r="1529" spans="60:60" x14ac:dyDescent="0.3">
      <c r="BH1529" t="s">
        <v>1004</v>
      </c>
    </row>
    <row r="1531" spans="60:60" x14ac:dyDescent="0.3">
      <c r="BH1531" t="s">
        <v>1017</v>
      </c>
    </row>
    <row r="1533" spans="60:60" x14ac:dyDescent="0.3">
      <c r="BH1533" t="s">
        <v>1018</v>
      </c>
    </row>
    <row r="1535" spans="60:60" x14ac:dyDescent="0.3">
      <c r="BH1535" t="s">
        <v>1019</v>
      </c>
    </row>
    <row r="1537" spans="60:72" x14ac:dyDescent="0.3">
      <c r="BH1537" t="s">
        <v>1020</v>
      </c>
      <c r="BI1537" s="26"/>
      <c r="BJ1537" s="26"/>
      <c r="BK1537" s="26"/>
      <c r="BL1537" s="26"/>
      <c r="BM1537" s="26"/>
      <c r="BN1537" s="26"/>
      <c r="BO1537" s="26"/>
      <c r="BP1537" s="26"/>
      <c r="BQ1537" s="26"/>
      <c r="BR1537" s="26"/>
      <c r="BS1537" s="26"/>
      <c r="BT1537" s="26"/>
    </row>
    <row r="1539" spans="60:72" x14ac:dyDescent="0.3">
      <c r="BH1539" t="s">
        <v>1021</v>
      </c>
    </row>
    <row r="1540" spans="60:72" x14ac:dyDescent="0.3">
      <c r="BH1540" t="s">
        <v>1022</v>
      </c>
    </row>
    <row r="1542" spans="60:72" x14ac:dyDescent="0.3">
      <c r="BH1542" t="s">
        <v>1023</v>
      </c>
    </row>
    <row r="1544" spans="60:72" x14ac:dyDescent="0.3">
      <c r="BH1544" t="s">
        <v>1024</v>
      </c>
    </row>
    <row r="1546" spans="60:72" x14ac:dyDescent="0.3">
      <c r="BH1546" t="s">
        <v>1025</v>
      </c>
    </row>
    <row r="1548" spans="60:72" x14ac:dyDescent="0.3">
      <c r="BH1548" t="s">
        <v>1026</v>
      </c>
    </row>
    <row r="1550" spans="60:72" x14ac:dyDescent="0.3">
      <c r="BH1550" t="s">
        <v>1027</v>
      </c>
    </row>
    <row r="1552" spans="60:72" x14ac:dyDescent="0.3">
      <c r="BH1552" t="s">
        <v>1028</v>
      </c>
    </row>
    <row r="1554" spans="8:60" x14ac:dyDescent="0.3">
      <c r="BH1554" t="s">
        <v>1029</v>
      </c>
    </row>
    <row r="1556" spans="8:60" x14ac:dyDescent="0.3">
      <c r="BH1556" t="s">
        <v>1030</v>
      </c>
    </row>
    <row r="1558" spans="8:60" x14ac:dyDescent="0.3">
      <c r="BH1558" t="s">
        <v>1031</v>
      </c>
    </row>
    <row r="1560" spans="8:60" x14ac:dyDescent="0.3">
      <c r="BH1560" t="s">
        <v>1032</v>
      </c>
    </row>
    <row r="1562" spans="8:60" x14ac:dyDescent="0.3">
      <c r="BH1562" t="s">
        <v>1033</v>
      </c>
    </row>
    <row r="1563" spans="8:60" x14ac:dyDescent="0.3">
      <c r="H1563" s="44">
        <v>1</v>
      </c>
      <c r="S1563">
        <v>1</v>
      </c>
      <c r="V1563">
        <v>1</v>
      </c>
      <c r="AF1563">
        <v>1</v>
      </c>
      <c r="AJ1563" s="26">
        <v>1</v>
      </c>
      <c r="AM1563" s="26">
        <v>46</v>
      </c>
      <c r="AP1563" s="26">
        <v>1</v>
      </c>
      <c r="AV1563" s="26">
        <v>1</v>
      </c>
      <c r="AZ1563" s="26">
        <v>1</v>
      </c>
      <c r="BB1563">
        <v>1</v>
      </c>
      <c r="BH1563" t="s">
        <v>1034</v>
      </c>
    </row>
    <row r="1565" spans="8:60" x14ac:dyDescent="0.3">
      <c r="BH1565" t="s">
        <v>1035</v>
      </c>
    </row>
    <row r="1567" spans="8:60" x14ac:dyDescent="0.3">
      <c r="BH1567" t="s">
        <v>1036</v>
      </c>
    </row>
    <row r="1568" spans="8:60" x14ac:dyDescent="0.3">
      <c r="BH1568" t="s">
        <v>1037</v>
      </c>
    </row>
    <row r="1569" spans="60:60" x14ac:dyDescent="0.3">
      <c r="BH1569" t="s">
        <v>1038</v>
      </c>
    </row>
    <row r="1570" spans="60:60" x14ac:dyDescent="0.3">
      <c r="BH1570" t="s">
        <v>1039</v>
      </c>
    </row>
    <row r="1571" spans="60:60" x14ac:dyDescent="0.3">
      <c r="BH1571" t="s">
        <v>6</v>
      </c>
    </row>
    <row r="1572" spans="60:60" x14ac:dyDescent="0.3">
      <c r="BH1572" t="s">
        <v>1040</v>
      </c>
    </row>
    <row r="1574" spans="60:60" x14ac:dyDescent="0.3">
      <c r="BH1574" t="s">
        <v>1041</v>
      </c>
    </row>
    <row r="1575" spans="60:60" x14ac:dyDescent="0.3">
      <c r="BH1575" t="s">
        <v>6</v>
      </c>
    </row>
    <row r="1576" spans="60:60" x14ac:dyDescent="0.3">
      <c r="BH1576" t="s">
        <v>1042</v>
      </c>
    </row>
    <row r="1578" spans="60:60" x14ac:dyDescent="0.3">
      <c r="BH1578" t="s">
        <v>1043</v>
      </c>
    </row>
    <row r="1579" spans="60:60" x14ac:dyDescent="0.3">
      <c r="BH1579" t="s">
        <v>1044</v>
      </c>
    </row>
    <row r="1581" spans="60:60" x14ac:dyDescent="0.3">
      <c r="BH1581" t="s">
        <v>1045</v>
      </c>
    </row>
    <row r="1582" spans="60:60" x14ac:dyDescent="0.3">
      <c r="BH1582" t="s">
        <v>1046</v>
      </c>
    </row>
    <row r="1584" spans="60:60" x14ac:dyDescent="0.3">
      <c r="BH1584" t="s">
        <v>1047</v>
      </c>
    </row>
    <row r="1585" spans="58:60" x14ac:dyDescent="0.3">
      <c r="BH1585" t="s">
        <v>1048</v>
      </c>
    </row>
    <row r="1586" spans="58:60" x14ac:dyDescent="0.3">
      <c r="BH1586" t="s">
        <v>1049</v>
      </c>
    </row>
    <row r="1587" spans="58:60" x14ac:dyDescent="0.3">
      <c r="BF1587">
        <v>1</v>
      </c>
      <c r="BH1587" t="s">
        <v>1050</v>
      </c>
    </row>
    <row r="1588" spans="58:60" x14ac:dyDescent="0.3">
      <c r="BH1588" t="s">
        <v>1051</v>
      </c>
    </row>
    <row r="1590" spans="58:60" x14ac:dyDescent="0.3">
      <c r="BH1590" t="s">
        <v>1052</v>
      </c>
    </row>
    <row r="1591" spans="58:60" x14ac:dyDescent="0.3">
      <c r="BH1591" t="s">
        <v>1053</v>
      </c>
    </row>
    <row r="1592" spans="58:60" x14ac:dyDescent="0.3">
      <c r="BH1592" t="s">
        <v>1054</v>
      </c>
    </row>
    <row r="1593" spans="58:60" x14ac:dyDescent="0.3">
      <c r="BH1593" t="s">
        <v>1055</v>
      </c>
    </row>
    <row r="1595" spans="58:60" x14ac:dyDescent="0.3">
      <c r="BH1595" t="s">
        <v>1056</v>
      </c>
    </row>
    <row r="1597" spans="58:60" x14ac:dyDescent="0.3">
      <c r="BH1597" t="s">
        <v>1057</v>
      </c>
    </row>
    <row r="1599" spans="58:60" x14ac:dyDescent="0.3">
      <c r="BH1599" t="s">
        <v>1058</v>
      </c>
    </row>
    <row r="1601" spans="60:60" x14ac:dyDescent="0.3">
      <c r="BH1601" t="s">
        <v>1059</v>
      </c>
    </row>
    <row r="1602" spans="60:60" x14ac:dyDescent="0.3">
      <c r="BH1602" t="s">
        <v>1060</v>
      </c>
    </row>
    <row r="1604" spans="60:60" x14ac:dyDescent="0.3">
      <c r="BH1604" t="s">
        <v>1061</v>
      </c>
    </row>
    <row r="1606" spans="60:60" x14ac:dyDescent="0.3">
      <c r="BH1606" t="s">
        <v>1062</v>
      </c>
    </row>
    <row r="1608" spans="60:60" x14ac:dyDescent="0.3">
      <c r="BH1608" t="s">
        <v>1063</v>
      </c>
    </row>
    <row r="1609" spans="60:60" x14ac:dyDescent="0.3">
      <c r="BH1609" t="s">
        <v>1064</v>
      </c>
    </row>
    <row r="1611" spans="60:60" x14ac:dyDescent="0.3">
      <c r="BH1611" t="s">
        <v>1065</v>
      </c>
    </row>
    <row r="1613" spans="60:60" x14ac:dyDescent="0.3">
      <c r="BH1613" t="s">
        <v>1066</v>
      </c>
    </row>
    <row r="1614" spans="60:60" x14ac:dyDescent="0.3">
      <c r="BH1614" t="s">
        <v>1067</v>
      </c>
    </row>
    <row r="1616" spans="60:60" x14ac:dyDescent="0.3">
      <c r="BH1616" t="s">
        <v>1068</v>
      </c>
    </row>
    <row r="1618" spans="8:60" x14ac:dyDescent="0.3">
      <c r="BH1618" t="s">
        <v>1069</v>
      </c>
    </row>
    <row r="1620" spans="8:60" x14ac:dyDescent="0.3">
      <c r="BH1620" t="s">
        <v>1070</v>
      </c>
    </row>
    <row r="1621" spans="8:60" x14ac:dyDescent="0.3">
      <c r="BH1621" s="1">
        <v>44686</v>
      </c>
    </row>
    <row r="1622" spans="8:60" x14ac:dyDescent="0.3">
      <c r="BH1622" t="s">
        <v>1071</v>
      </c>
    </row>
    <row r="1623" spans="8:60" x14ac:dyDescent="0.3">
      <c r="H1623" s="44">
        <v>1</v>
      </c>
      <c r="P1623">
        <v>1</v>
      </c>
      <c r="U1623">
        <v>1</v>
      </c>
      <c r="AB1623">
        <v>1</v>
      </c>
      <c r="AK1623" s="26">
        <v>1</v>
      </c>
      <c r="AM1623" s="26">
        <v>67</v>
      </c>
      <c r="AP1623" s="26">
        <v>1</v>
      </c>
      <c r="AT1623" s="26">
        <v>1</v>
      </c>
      <c r="AZ1623" s="26">
        <v>1</v>
      </c>
      <c r="BB1623">
        <v>1</v>
      </c>
      <c r="BH1623" t="s">
        <v>1072</v>
      </c>
    </row>
    <row r="1624" spans="8:60" x14ac:dyDescent="0.3">
      <c r="BH1624" t="s">
        <v>1073</v>
      </c>
    </row>
    <row r="1626" spans="8:60" x14ac:dyDescent="0.3">
      <c r="BH1626" t="s">
        <v>1074</v>
      </c>
    </row>
    <row r="1627" spans="8:60" x14ac:dyDescent="0.3">
      <c r="BH1627" t="s">
        <v>1075</v>
      </c>
    </row>
    <row r="1628" spans="8:60" x14ac:dyDescent="0.3">
      <c r="BH1628" t="s">
        <v>1076</v>
      </c>
    </row>
    <row r="1630" spans="8:60" x14ac:dyDescent="0.3">
      <c r="BH1630" t="s">
        <v>1077</v>
      </c>
    </row>
    <row r="1632" spans="8:60" x14ac:dyDescent="0.3">
      <c r="BH1632" t="s">
        <v>1078</v>
      </c>
    </row>
    <row r="1634" spans="58:60" x14ac:dyDescent="0.3">
      <c r="BH1634" t="s">
        <v>1079</v>
      </c>
    </row>
    <row r="1636" spans="58:60" x14ac:dyDescent="0.3">
      <c r="BH1636" t="s">
        <v>1080</v>
      </c>
    </row>
    <row r="1638" spans="58:60" x14ac:dyDescent="0.3">
      <c r="BH1638" t="s">
        <v>1081</v>
      </c>
    </row>
    <row r="1640" spans="58:60" x14ac:dyDescent="0.3">
      <c r="BH1640" t="s">
        <v>1082</v>
      </c>
    </row>
    <row r="1642" spans="58:60" x14ac:dyDescent="0.3">
      <c r="BH1642" t="s">
        <v>1083</v>
      </c>
    </row>
    <row r="1644" spans="58:60" x14ac:dyDescent="0.3">
      <c r="BH1644" t="s">
        <v>1084</v>
      </c>
    </row>
    <row r="1645" spans="58:60" x14ac:dyDescent="0.3">
      <c r="BF1645">
        <v>1</v>
      </c>
      <c r="BH1645" t="s">
        <v>1085</v>
      </c>
    </row>
    <row r="1647" spans="58:60" x14ac:dyDescent="0.3">
      <c r="BH1647" t="s">
        <v>1086</v>
      </c>
    </row>
    <row r="1648" spans="58:60" x14ac:dyDescent="0.3">
      <c r="BH1648" t="s">
        <v>1087</v>
      </c>
    </row>
    <row r="1649" spans="9:60" x14ac:dyDescent="0.3">
      <c r="BH1649" t="s">
        <v>1088</v>
      </c>
    </row>
    <row r="1650" spans="9:60" x14ac:dyDescent="0.3">
      <c r="BH1650" t="s">
        <v>1089</v>
      </c>
    </row>
    <row r="1652" spans="9:60" x14ac:dyDescent="0.3">
      <c r="BH1652" t="s">
        <v>1090</v>
      </c>
    </row>
    <row r="1654" spans="9:60" x14ac:dyDescent="0.3">
      <c r="BH1654" t="s">
        <v>1091</v>
      </c>
    </row>
    <row r="1656" spans="9:60" x14ac:dyDescent="0.3">
      <c r="BH1656" t="s">
        <v>1092</v>
      </c>
    </row>
    <row r="1657" spans="9:60" x14ac:dyDescent="0.3">
      <c r="BH1657" t="s">
        <v>1093</v>
      </c>
    </row>
    <row r="1659" spans="9:60" x14ac:dyDescent="0.3">
      <c r="BH1659" t="s">
        <v>1094</v>
      </c>
    </row>
    <row r="1661" spans="9:60" x14ac:dyDescent="0.3">
      <c r="BH1661" t="s">
        <v>1095</v>
      </c>
    </row>
    <row r="1662" spans="9:60" x14ac:dyDescent="0.3">
      <c r="I1662">
        <v>1</v>
      </c>
      <c r="Q1662">
        <v>1</v>
      </c>
      <c r="X1662">
        <v>1</v>
      </c>
      <c r="AC1662">
        <v>1</v>
      </c>
      <c r="AK1662" s="26">
        <v>1</v>
      </c>
      <c r="AM1662" s="26">
        <v>68</v>
      </c>
      <c r="AP1662" s="26">
        <v>1</v>
      </c>
      <c r="AV1662" s="26">
        <v>1</v>
      </c>
      <c r="AZ1662" s="26">
        <v>1</v>
      </c>
      <c r="BB1662">
        <v>1</v>
      </c>
      <c r="BH1662" t="s">
        <v>1096</v>
      </c>
    </row>
    <row r="1663" spans="9:60" x14ac:dyDescent="0.3">
      <c r="BH1663" t="s">
        <v>1097</v>
      </c>
    </row>
    <row r="1664" spans="9:60" x14ac:dyDescent="0.3">
      <c r="BH1664" t="s">
        <v>1098</v>
      </c>
    </row>
    <row r="1666" spans="60:60" x14ac:dyDescent="0.3">
      <c r="BH1666" t="s">
        <v>1099</v>
      </c>
    </row>
    <row r="1667" spans="60:60" x14ac:dyDescent="0.3">
      <c r="BH1667" t="s">
        <v>1100</v>
      </c>
    </row>
    <row r="1669" spans="60:60" x14ac:dyDescent="0.3">
      <c r="BH1669" t="s">
        <v>1101</v>
      </c>
    </row>
    <row r="1671" spans="60:60" x14ac:dyDescent="0.3">
      <c r="BH1671" t="s">
        <v>1102</v>
      </c>
    </row>
    <row r="1673" spans="60:60" x14ac:dyDescent="0.3">
      <c r="BH1673" t="s">
        <v>1103</v>
      </c>
    </row>
    <row r="1674" spans="60:60" x14ac:dyDescent="0.3">
      <c r="BH1674" t="s">
        <v>17</v>
      </c>
    </row>
    <row r="1675" spans="60:60" x14ac:dyDescent="0.3">
      <c r="BH1675" t="s">
        <v>1104</v>
      </c>
    </row>
    <row r="1676" spans="60:60" x14ac:dyDescent="0.3">
      <c r="BH1676" t="s">
        <v>1105</v>
      </c>
    </row>
    <row r="1678" spans="60:60" x14ac:dyDescent="0.3">
      <c r="BH1678" t="s">
        <v>1106</v>
      </c>
    </row>
    <row r="1679" spans="60:60" x14ac:dyDescent="0.3">
      <c r="BH1679" t="s">
        <v>1107</v>
      </c>
    </row>
    <row r="1680" spans="60:60" x14ac:dyDescent="0.3">
      <c r="BH1680" t="s">
        <v>1108</v>
      </c>
    </row>
    <row r="1682" spans="60:60" x14ac:dyDescent="0.3">
      <c r="BH1682" t="s">
        <v>1109</v>
      </c>
    </row>
    <row r="1684" spans="60:60" x14ac:dyDescent="0.3">
      <c r="BH1684" t="s">
        <v>1</v>
      </c>
    </row>
    <row r="1686" spans="60:60" x14ac:dyDescent="0.3">
      <c r="BH1686" t="s">
        <v>1110</v>
      </c>
    </row>
    <row r="1688" spans="60:60" x14ac:dyDescent="0.3">
      <c r="BH1688" t="s">
        <v>1111</v>
      </c>
    </row>
    <row r="1690" spans="60:60" x14ac:dyDescent="0.3">
      <c r="BH1690" t="s">
        <v>1112</v>
      </c>
    </row>
    <row r="1692" spans="60:60" x14ac:dyDescent="0.3">
      <c r="BH1692" t="s">
        <v>1113</v>
      </c>
    </row>
    <row r="1693" spans="60:60" x14ac:dyDescent="0.3">
      <c r="BH1693" t="s">
        <v>16</v>
      </c>
    </row>
    <row r="1695" spans="60:60" x14ac:dyDescent="0.3">
      <c r="BH1695" t="s">
        <v>1114</v>
      </c>
    </row>
    <row r="1696" spans="60:60" x14ac:dyDescent="0.3">
      <c r="BH1696" t="s">
        <v>1115</v>
      </c>
    </row>
    <row r="1697" spans="9:60" x14ac:dyDescent="0.3">
      <c r="BH1697" t="s">
        <v>1116</v>
      </c>
    </row>
    <row r="1699" spans="9:60" x14ac:dyDescent="0.3">
      <c r="BH1699" t="s">
        <v>1117</v>
      </c>
    </row>
    <row r="1701" spans="9:60" x14ac:dyDescent="0.3">
      <c r="BH1701" t="s">
        <v>1118</v>
      </c>
    </row>
    <row r="1703" spans="9:60" x14ac:dyDescent="0.3">
      <c r="BH1703" t="s">
        <v>1119</v>
      </c>
    </row>
    <row r="1705" spans="9:60" x14ac:dyDescent="0.3">
      <c r="BH1705" t="s">
        <v>1120</v>
      </c>
    </row>
    <row r="1706" spans="9:60" x14ac:dyDescent="0.3">
      <c r="I1706">
        <v>1</v>
      </c>
      <c r="R1706">
        <v>1</v>
      </c>
      <c r="W1706">
        <v>1</v>
      </c>
      <c r="AD1706">
        <v>1</v>
      </c>
      <c r="AL1706" s="26">
        <v>1</v>
      </c>
      <c r="AM1706" s="26">
        <v>73</v>
      </c>
      <c r="AP1706" s="26">
        <v>1</v>
      </c>
      <c r="AT1706" s="26">
        <v>1</v>
      </c>
      <c r="AZ1706" s="26">
        <v>1</v>
      </c>
      <c r="BC1706">
        <v>1</v>
      </c>
      <c r="BH1706" t="s">
        <v>1121</v>
      </c>
    </row>
    <row r="1707" spans="9:60" x14ac:dyDescent="0.3">
      <c r="BH1707" t="s">
        <v>1122</v>
      </c>
    </row>
    <row r="1709" spans="9:60" x14ac:dyDescent="0.3">
      <c r="BH1709" t="s">
        <v>1123</v>
      </c>
    </row>
    <row r="1710" spans="9:60" x14ac:dyDescent="0.3">
      <c r="BH1710" t="s">
        <v>1124</v>
      </c>
    </row>
    <row r="1711" spans="9:60" x14ac:dyDescent="0.3">
      <c r="BH1711" t="s">
        <v>1125</v>
      </c>
    </row>
    <row r="1713" spans="9:60" x14ac:dyDescent="0.3">
      <c r="BH1713" t="s">
        <v>1126</v>
      </c>
    </row>
    <row r="1715" spans="9:60" x14ac:dyDescent="0.3">
      <c r="BH1715" t="s">
        <v>1127</v>
      </c>
    </row>
    <row r="1717" spans="9:60" x14ac:dyDescent="0.3">
      <c r="BH1717" t="s">
        <v>1128</v>
      </c>
    </row>
    <row r="1719" spans="9:60" x14ac:dyDescent="0.3">
      <c r="BH1719" t="s">
        <v>1129</v>
      </c>
    </row>
    <row r="1721" spans="9:60" x14ac:dyDescent="0.3">
      <c r="BH1721" t="s">
        <v>1130</v>
      </c>
    </row>
    <row r="1723" spans="9:60" x14ac:dyDescent="0.3">
      <c r="BH1723" t="s">
        <v>1131</v>
      </c>
    </row>
    <row r="1725" spans="9:60" x14ac:dyDescent="0.3">
      <c r="BH1725" t="s">
        <v>1132</v>
      </c>
    </row>
    <row r="1727" spans="9:60" x14ac:dyDescent="0.3">
      <c r="BH1727" t="s">
        <v>1133</v>
      </c>
    </row>
    <row r="1728" spans="9:60" x14ac:dyDescent="0.3">
      <c r="I1728">
        <v>1</v>
      </c>
      <c r="R1728">
        <v>1</v>
      </c>
      <c r="W1728">
        <v>1</v>
      </c>
      <c r="AD1728">
        <v>1</v>
      </c>
      <c r="AN1728" s="26">
        <v>1</v>
      </c>
      <c r="AR1728" s="26">
        <v>1</v>
      </c>
      <c r="AT1728" s="26">
        <v>1</v>
      </c>
      <c r="AZ1728" s="26">
        <v>1</v>
      </c>
      <c r="BB1728">
        <v>1</v>
      </c>
      <c r="BH1728" t="s">
        <v>1134</v>
      </c>
    </row>
    <row r="1729" spans="60:60" x14ac:dyDescent="0.3">
      <c r="BH1729" t="s">
        <v>1135</v>
      </c>
    </row>
    <row r="1731" spans="60:60" x14ac:dyDescent="0.3">
      <c r="BH1731" t="s">
        <v>1136</v>
      </c>
    </row>
    <row r="1732" spans="60:60" x14ac:dyDescent="0.3">
      <c r="BH1732" t="s">
        <v>1137</v>
      </c>
    </row>
    <row r="1734" spans="60:60" x14ac:dyDescent="0.3">
      <c r="BH1734" t="s">
        <v>1138</v>
      </c>
    </row>
    <row r="1736" spans="60:60" x14ac:dyDescent="0.3">
      <c r="BH1736" t="s">
        <v>1139</v>
      </c>
    </row>
    <row r="1738" spans="60:60" x14ac:dyDescent="0.3">
      <c r="BH1738" t="s">
        <v>1140</v>
      </c>
    </row>
    <row r="1740" spans="60:60" x14ac:dyDescent="0.3">
      <c r="BH1740" t="s">
        <v>1141</v>
      </c>
    </row>
    <row r="1742" spans="60:60" x14ac:dyDescent="0.3">
      <c r="BH1742" t="s">
        <v>1142</v>
      </c>
    </row>
    <row r="1745" spans="9:69" x14ac:dyDescent="0.3">
      <c r="BH1745" t="s">
        <v>1143</v>
      </c>
    </row>
    <row r="1746" spans="9:69" x14ac:dyDescent="0.3">
      <c r="BH1746" t="s">
        <v>1144</v>
      </c>
    </row>
    <row r="1747" spans="9:69" x14ac:dyDescent="0.3">
      <c r="BH1747" t="s">
        <v>1145</v>
      </c>
    </row>
    <row r="1749" spans="9:69" x14ac:dyDescent="0.3">
      <c r="BH1749" t="s">
        <v>1146</v>
      </c>
      <c r="BI1749" s="26"/>
      <c r="BJ1749" s="26"/>
      <c r="BK1749" s="26"/>
      <c r="BL1749" s="26"/>
      <c r="BM1749" s="26"/>
      <c r="BN1749" s="26"/>
      <c r="BO1749" s="26"/>
      <c r="BP1749" s="26"/>
      <c r="BQ1749" s="26"/>
    </row>
    <row r="1751" spans="9:69" x14ac:dyDescent="0.3">
      <c r="BH1751" t="s">
        <v>1147</v>
      </c>
    </row>
    <row r="1753" spans="9:69" x14ac:dyDescent="0.3">
      <c r="BH1753" t="s">
        <v>1148</v>
      </c>
    </row>
    <row r="1755" spans="9:69" x14ac:dyDescent="0.3">
      <c r="BH1755" t="s">
        <v>1149</v>
      </c>
    </row>
    <row r="1756" spans="9:69" x14ac:dyDescent="0.3">
      <c r="I1756">
        <v>1</v>
      </c>
      <c r="P1756">
        <v>1</v>
      </c>
      <c r="U1756">
        <v>1</v>
      </c>
      <c r="AB1756">
        <v>1</v>
      </c>
      <c r="AK1756" s="26">
        <v>1</v>
      </c>
      <c r="AM1756" s="26">
        <v>58</v>
      </c>
      <c r="AP1756" s="26">
        <v>1</v>
      </c>
      <c r="AV1756" s="26">
        <v>1</v>
      </c>
      <c r="AZ1756" s="26">
        <v>1</v>
      </c>
      <c r="BB1756">
        <v>1</v>
      </c>
      <c r="BH1756" t="s">
        <v>1150</v>
      </c>
    </row>
    <row r="1757" spans="9:69" x14ac:dyDescent="0.3">
      <c r="BH1757" t="s">
        <v>1151</v>
      </c>
    </row>
    <row r="1759" spans="9:69" x14ac:dyDescent="0.3">
      <c r="BH1759" t="s">
        <v>1152</v>
      </c>
    </row>
    <row r="1760" spans="9:69" x14ac:dyDescent="0.3">
      <c r="BH1760" t="s">
        <v>2288</v>
      </c>
    </row>
    <row r="1761" spans="9:60" x14ac:dyDescent="0.3">
      <c r="BH1761" t="s">
        <v>1153</v>
      </c>
    </row>
    <row r="1763" spans="9:60" x14ac:dyDescent="0.3">
      <c r="BH1763" t="s">
        <v>1154</v>
      </c>
    </row>
    <row r="1765" spans="9:60" x14ac:dyDescent="0.3">
      <c r="BH1765" t="s">
        <v>1155</v>
      </c>
    </row>
    <row r="1767" spans="9:60" x14ac:dyDescent="0.3">
      <c r="BH1767" t="s">
        <v>1156</v>
      </c>
    </row>
    <row r="1769" spans="9:60" x14ac:dyDescent="0.3">
      <c r="BH1769" t="s">
        <v>1157</v>
      </c>
    </row>
    <row r="1771" spans="9:60" x14ac:dyDescent="0.3">
      <c r="BH1771" t="s">
        <v>1158</v>
      </c>
    </row>
    <row r="1772" spans="9:60" x14ac:dyDescent="0.3">
      <c r="I1772">
        <v>1</v>
      </c>
      <c r="S1772">
        <v>1</v>
      </c>
      <c r="X1772">
        <v>1</v>
      </c>
      <c r="AF1772">
        <v>1</v>
      </c>
      <c r="AK1772" s="26">
        <v>1</v>
      </c>
      <c r="AM1772" s="26">
        <v>54</v>
      </c>
      <c r="AP1772" s="26">
        <v>1</v>
      </c>
      <c r="AV1772" s="26">
        <v>1</v>
      </c>
      <c r="AZ1772" s="26">
        <v>1</v>
      </c>
      <c r="BB1772">
        <v>1</v>
      </c>
      <c r="BH1772" t="s">
        <v>1159</v>
      </c>
    </row>
    <row r="1773" spans="9:60" x14ac:dyDescent="0.3">
      <c r="BH1773" t="s">
        <v>1160</v>
      </c>
    </row>
    <row r="1775" spans="9:60" x14ac:dyDescent="0.3">
      <c r="BH1775" t="s">
        <v>1161</v>
      </c>
    </row>
    <row r="1776" spans="9:60" x14ac:dyDescent="0.3">
      <c r="BH1776" t="s">
        <v>1162</v>
      </c>
    </row>
    <row r="1777" spans="60:60" x14ac:dyDescent="0.3">
      <c r="BH1777" t="s">
        <v>1088</v>
      </c>
    </row>
    <row r="1778" spans="60:60" x14ac:dyDescent="0.3">
      <c r="BH1778" t="s">
        <v>1163</v>
      </c>
    </row>
    <row r="1780" spans="60:60" x14ac:dyDescent="0.3">
      <c r="BH1780" t="s">
        <v>1164</v>
      </c>
    </row>
    <row r="1782" spans="60:60" x14ac:dyDescent="0.3">
      <c r="BH1782" t="s">
        <v>1165</v>
      </c>
    </row>
    <row r="1784" spans="60:60" x14ac:dyDescent="0.3">
      <c r="BH1784" t="s">
        <v>1166</v>
      </c>
    </row>
    <row r="1786" spans="60:60" x14ac:dyDescent="0.3">
      <c r="BH1786" t="s">
        <v>1167</v>
      </c>
    </row>
    <row r="1788" spans="60:60" x14ac:dyDescent="0.3">
      <c r="BH1788" t="s">
        <v>1168</v>
      </c>
    </row>
    <row r="1790" spans="60:60" x14ac:dyDescent="0.3">
      <c r="BH1790" t="s">
        <v>1169</v>
      </c>
    </row>
    <row r="1791" spans="60:60" x14ac:dyDescent="0.3">
      <c r="BH1791" t="s">
        <v>713</v>
      </c>
    </row>
    <row r="1792" spans="60:60" x14ac:dyDescent="0.3">
      <c r="BH1792" t="s">
        <v>1170</v>
      </c>
    </row>
    <row r="1793" spans="60:60" x14ac:dyDescent="0.3">
      <c r="BH1793" t="s">
        <v>1171</v>
      </c>
    </row>
    <row r="1794" spans="60:60" x14ac:dyDescent="0.3">
      <c r="BH1794" t="s">
        <v>1172</v>
      </c>
    </row>
    <row r="1796" spans="60:60" x14ac:dyDescent="0.3">
      <c r="BH1796" t="s">
        <v>1173</v>
      </c>
    </row>
    <row r="1797" spans="60:60" x14ac:dyDescent="0.3">
      <c r="BH1797" t="s">
        <v>1174</v>
      </c>
    </row>
    <row r="1799" spans="60:60" x14ac:dyDescent="0.3">
      <c r="BH1799" t="s">
        <v>1175</v>
      </c>
    </row>
    <row r="1800" spans="60:60" x14ac:dyDescent="0.3">
      <c r="BH1800" t="s">
        <v>122</v>
      </c>
    </row>
    <row r="1801" spans="60:60" x14ac:dyDescent="0.3">
      <c r="BH1801" t="s">
        <v>1176</v>
      </c>
    </row>
    <row r="1803" spans="60:60" x14ac:dyDescent="0.3">
      <c r="BH1803" t="s">
        <v>1177</v>
      </c>
    </row>
    <row r="1805" spans="60:60" x14ac:dyDescent="0.3">
      <c r="BH1805" t="s">
        <v>1178</v>
      </c>
    </row>
    <row r="1807" spans="60:60" x14ac:dyDescent="0.3">
      <c r="BH1807" t="s">
        <v>1179</v>
      </c>
    </row>
    <row r="1809" spans="58:60" x14ac:dyDescent="0.3">
      <c r="BH1809" t="s">
        <v>1180</v>
      </c>
    </row>
    <row r="1811" spans="58:60" x14ac:dyDescent="0.3">
      <c r="BH1811" t="s">
        <v>1181</v>
      </c>
    </row>
    <row r="1813" spans="58:60" x14ac:dyDescent="0.3">
      <c r="BH1813" t="s">
        <v>1182</v>
      </c>
    </row>
    <row r="1815" spans="58:60" x14ac:dyDescent="0.3">
      <c r="BH1815" t="s">
        <v>1183</v>
      </c>
    </row>
    <row r="1816" spans="58:60" x14ac:dyDescent="0.3">
      <c r="BF1816">
        <v>1</v>
      </c>
      <c r="BH1816" t="s">
        <v>1184</v>
      </c>
    </row>
    <row r="1817" spans="58:60" x14ac:dyDescent="0.3">
      <c r="BH1817" t="s">
        <v>1185</v>
      </c>
    </row>
    <row r="1819" spans="58:60" x14ac:dyDescent="0.3">
      <c r="BH1819" t="s">
        <v>1186</v>
      </c>
    </row>
    <row r="1820" spans="58:60" x14ac:dyDescent="0.3">
      <c r="BH1820" t="s">
        <v>1187</v>
      </c>
    </row>
    <row r="1822" spans="58:60" x14ac:dyDescent="0.3">
      <c r="BH1822" t="s">
        <v>1188</v>
      </c>
    </row>
    <row r="1823" spans="58:60" x14ac:dyDescent="0.3">
      <c r="BH1823" t="s">
        <v>1189</v>
      </c>
    </row>
    <row r="1825" spans="60:60" x14ac:dyDescent="0.3">
      <c r="BH1825" t="s">
        <v>1190</v>
      </c>
    </row>
    <row r="1827" spans="60:60" x14ac:dyDescent="0.3">
      <c r="BH1827" t="s">
        <v>1191</v>
      </c>
    </row>
    <row r="1828" spans="60:60" x14ac:dyDescent="0.3">
      <c r="BH1828" t="s">
        <v>1192</v>
      </c>
    </row>
    <row r="1830" spans="60:60" x14ac:dyDescent="0.3">
      <c r="BH1830" t="s">
        <v>1193</v>
      </c>
    </row>
    <row r="1832" spans="60:60" x14ac:dyDescent="0.3">
      <c r="BH1832" t="s">
        <v>1194</v>
      </c>
    </row>
    <row r="1834" spans="60:60" x14ac:dyDescent="0.3">
      <c r="BH1834" t="s">
        <v>1195</v>
      </c>
    </row>
    <row r="1836" spans="60:60" x14ac:dyDescent="0.3">
      <c r="BH1836" t="s">
        <v>1196</v>
      </c>
    </row>
    <row r="1838" spans="60:60" x14ac:dyDescent="0.3">
      <c r="BH1838" t="s">
        <v>1197</v>
      </c>
    </row>
    <row r="1840" spans="60:60" x14ac:dyDescent="0.3">
      <c r="BH1840" t="s">
        <v>1198</v>
      </c>
    </row>
    <row r="1841" spans="58:60" x14ac:dyDescent="0.3">
      <c r="BH1841" t="s">
        <v>1199</v>
      </c>
    </row>
    <row r="1843" spans="58:60" x14ac:dyDescent="0.3">
      <c r="BH1843" t="s">
        <v>1200</v>
      </c>
    </row>
    <row r="1845" spans="58:60" x14ac:dyDescent="0.3">
      <c r="BH1845" t="s">
        <v>1201</v>
      </c>
    </row>
    <row r="1847" spans="58:60" x14ac:dyDescent="0.3">
      <c r="BH1847" t="s">
        <v>1202</v>
      </c>
    </row>
    <row r="1849" spans="58:60" x14ac:dyDescent="0.3">
      <c r="BH1849" t="s">
        <v>1203</v>
      </c>
    </row>
    <row r="1851" spans="58:60" x14ac:dyDescent="0.3">
      <c r="BH1851" t="s">
        <v>1204</v>
      </c>
    </row>
    <row r="1853" spans="58:60" x14ac:dyDescent="0.3">
      <c r="BH1853" t="s">
        <v>1205</v>
      </c>
    </row>
    <row r="1854" spans="58:60" x14ac:dyDescent="0.3">
      <c r="BF1854">
        <v>1</v>
      </c>
      <c r="BH1854" t="s">
        <v>1206</v>
      </c>
    </row>
    <row r="1855" spans="58:60" x14ac:dyDescent="0.3">
      <c r="BH1855" t="s">
        <v>1207</v>
      </c>
    </row>
    <row r="1857" spans="60:60" x14ac:dyDescent="0.3">
      <c r="BH1857" t="s">
        <v>1208</v>
      </c>
    </row>
    <row r="1859" spans="60:60" x14ac:dyDescent="0.3">
      <c r="BH1859" t="s">
        <v>1209</v>
      </c>
    </row>
    <row r="1860" spans="60:60" x14ac:dyDescent="0.3">
      <c r="BH1860" t="s">
        <v>1210</v>
      </c>
    </row>
    <row r="1861" spans="60:60" x14ac:dyDescent="0.3">
      <c r="BH1861" t="s">
        <v>1211</v>
      </c>
    </row>
    <row r="1863" spans="60:60" x14ac:dyDescent="0.3">
      <c r="BH1863" t="s">
        <v>1212</v>
      </c>
    </row>
    <row r="1865" spans="60:60" x14ac:dyDescent="0.3">
      <c r="BH1865" t="s">
        <v>1213</v>
      </c>
    </row>
    <row r="1867" spans="60:60" x14ac:dyDescent="0.3">
      <c r="BH1867" t="s">
        <v>1214</v>
      </c>
    </row>
    <row r="1869" spans="60:60" x14ac:dyDescent="0.3">
      <c r="BH1869" t="s">
        <v>1215</v>
      </c>
    </row>
    <row r="1871" spans="60:60" x14ac:dyDescent="0.3">
      <c r="BH1871" t="s">
        <v>1216</v>
      </c>
    </row>
    <row r="1873" spans="57:60" x14ac:dyDescent="0.3">
      <c r="BH1873" t="s">
        <v>1217</v>
      </c>
    </row>
    <row r="1875" spans="57:60" x14ac:dyDescent="0.3">
      <c r="BH1875" t="s">
        <v>1218</v>
      </c>
    </row>
    <row r="1876" spans="57:60" x14ac:dyDescent="0.3">
      <c r="BE1876">
        <v>1</v>
      </c>
      <c r="BH1876" t="s">
        <v>1219</v>
      </c>
    </row>
    <row r="1878" spans="57:60" x14ac:dyDescent="0.3">
      <c r="BH1878" t="s">
        <v>1220</v>
      </c>
    </row>
    <row r="1880" spans="57:60" x14ac:dyDescent="0.3">
      <c r="BH1880" t="s">
        <v>16</v>
      </c>
    </row>
    <row r="1881" spans="57:60" x14ac:dyDescent="0.3">
      <c r="BH1881" t="s">
        <v>1221</v>
      </c>
    </row>
    <row r="1882" spans="57:60" x14ac:dyDescent="0.3">
      <c r="BH1882" t="s">
        <v>1222</v>
      </c>
    </row>
    <row r="1883" spans="57:60" x14ac:dyDescent="0.3">
      <c r="BH1883" t="s">
        <v>1223</v>
      </c>
    </row>
    <row r="1884" spans="57:60" x14ac:dyDescent="0.3">
      <c r="BH1884" t="s">
        <v>1224</v>
      </c>
    </row>
    <row r="1885" spans="57:60" x14ac:dyDescent="0.3">
      <c r="BH1885" t="s">
        <v>1225</v>
      </c>
    </row>
    <row r="1887" spans="57:60" x14ac:dyDescent="0.3">
      <c r="BH1887" t="s">
        <v>1226</v>
      </c>
    </row>
    <row r="1889" spans="60:60" x14ac:dyDescent="0.3">
      <c r="BH1889" t="s">
        <v>1227</v>
      </c>
    </row>
    <row r="1891" spans="60:60" x14ac:dyDescent="0.3">
      <c r="BH1891" t="s">
        <v>1228</v>
      </c>
    </row>
    <row r="1893" spans="60:60" x14ac:dyDescent="0.3">
      <c r="BH1893" t="s">
        <v>1229</v>
      </c>
    </row>
    <row r="1895" spans="60:60" x14ac:dyDescent="0.3">
      <c r="BH1895" t="s">
        <v>16</v>
      </c>
    </row>
    <row r="1896" spans="60:60" x14ac:dyDescent="0.3">
      <c r="BH1896" t="s">
        <v>1230</v>
      </c>
    </row>
    <row r="1897" spans="60:60" x14ac:dyDescent="0.3">
      <c r="BH1897" t="s">
        <v>1231</v>
      </c>
    </row>
    <row r="1899" spans="60:60" x14ac:dyDescent="0.3">
      <c r="BH1899" t="s">
        <v>1232</v>
      </c>
    </row>
    <row r="1900" spans="60:60" x14ac:dyDescent="0.3">
      <c r="BH1900" t="s">
        <v>1233</v>
      </c>
    </row>
    <row r="1901" spans="60:60" x14ac:dyDescent="0.3">
      <c r="BH1901" t="s">
        <v>1234</v>
      </c>
    </row>
    <row r="1903" spans="60:60" x14ac:dyDescent="0.3">
      <c r="BH1903" t="s">
        <v>1235</v>
      </c>
    </row>
    <row r="1905" spans="10:60" x14ac:dyDescent="0.3">
      <c r="BH1905" t="s">
        <v>1236</v>
      </c>
    </row>
    <row r="1907" spans="10:60" x14ac:dyDescent="0.3">
      <c r="BH1907" t="s">
        <v>1237</v>
      </c>
    </row>
    <row r="1909" spans="10:60" x14ac:dyDescent="0.3">
      <c r="BH1909" t="s">
        <v>1238</v>
      </c>
    </row>
    <row r="1911" spans="10:60" x14ac:dyDescent="0.3">
      <c r="BH1911" t="s">
        <v>1239</v>
      </c>
    </row>
    <row r="1913" spans="10:60" x14ac:dyDescent="0.3">
      <c r="BH1913" t="s">
        <v>1240</v>
      </c>
    </row>
    <row r="1915" spans="10:60" x14ac:dyDescent="0.3">
      <c r="BH1915" t="s">
        <v>1241</v>
      </c>
    </row>
    <row r="1916" spans="10:60" x14ac:dyDescent="0.3">
      <c r="J1916">
        <v>1</v>
      </c>
      <c r="R1916">
        <v>1</v>
      </c>
      <c r="Y1916">
        <v>1</v>
      </c>
      <c r="AD1916">
        <v>1</v>
      </c>
      <c r="AJ1916" s="26">
        <v>1</v>
      </c>
      <c r="AM1916" s="26">
        <v>41</v>
      </c>
      <c r="AP1916" s="26">
        <v>1</v>
      </c>
      <c r="AT1916" s="26">
        <v>1</v>
      </c>
      <c r="AZ1916" s="26">
        <v>1</v>
      </c>
      <c r="BB1916">
        <v>1</v>
      </c>
      <c r="BH1916" t="s">
        <v>1242</v>
      </c>
    </row>
    <row r="1917" spans="10:60" x14ac:dyDescent="0.3">
      <c r="BH1917" t="s">
        <v>1243</v>
      </c>
    </row>
    <row r="1919" spans="10:60" x14ac:dyDescent="0.3">
      <c r="BH1919" t="s">
        <v>1244</v>
      </c>
    </row>
    <row r="1920" spans="10:60" x14ac:dyDescent="0.3">
      <c r="BH1920" t="s">
        <v>2285</v>
      </c>
    </row>
    <row r="1921" spans="60:60" x14ac:dyDescent="0.3">
      <c r="BH1921" t="s">
        <v>1245</v>
      </c>
    </row>
    <row r="1923" spans="60:60" x14ac:dyDescent="0.3">
      <c r="BH1923" t="s">
        <v>137</v>
      </c>
    </row>
    <row r="1925" spans="60:60" x14ac:dyDescent="0.3">
      <c r="BH1925" t="s">
        <v>1246</v>
      </c>
    </row>
    <row r="1927" spans="60:60" x14ac:dyDescent="0.3">
      <c r="BH1927" t="s">
        <v>1247</v>
      </c>
    </row>
    <row r="1929" spans="60:60" x14ac:dyDescent="0.3">
      <c r="BH1929" t="s">
        <v>1248</v>
      </c>
    </row>
    <row r="1931" spans="60:60" x14ac:dyDescent="0.3">
      <c r="BH1931" t="s">
        <v>1249</v>
      </c>
    </row>
    <row r="1933" spans="60:60" x14ac:dyDescent="0.3">
      <c r="BH1933" t="s">
        <v>1250</v>
      </c>
    </row>
    <row r="1935" spans="60:60" x14ac:dyDescent="0.3">
      <c r="BH1935" t="s">
        <v>1251</v>
      </c>
    </row>
    <row r="1937" spans="60:60" x14ac:dyDescent="0.3">
      <c r="BH1937" t="s">
        <v>1252</v>
      </c>
    </row>
    <row r="1939" spans="60:60" x14ac:dyDescent="0.3">
      <c r="BH1939" t="s">
        <v>1253</v>
      </c>
    </row>
    <row r="1941" spans="60:60" x14ac:dyDescent="0.3">
      <c r="BH1941" t="s">
        <v>1254</v>
      </c>
    </row>
    <row r="1943" spans="60:60" x14ac:dyDescent="0.3">
      <c r="BH1943" t="s">
        <v>1255</v>
      </c>
    </row>
    <row r="1944" spans="60:60" x14ac:dyDescent="0.3">
      <c r="BH1944" t="s">
        <v>23</v>
      </c>
    </row>
    <row r="1946" spans="60:60" x14ac:dyDescent="0.3">
      <c r="BH1946" t="s">
        <v>1256</v>
      </c>
    </row>
    <row r="1947" spans="60:60" x14ac:dyDescent="0.3">
      <c r="BH1947" t="s">
        <v>1257</v>
      </c>
    </row>
    <row r="1948" spans="60:60" x14ac:dyDescent="0.3">
      <c r="BH1948" t="s">
        <v>1258</v>
      </c>
    </row>
    <row r="1949" spans="60:60" x14ac:dyDescent="0.3">
      <c r="BH1949" t="s">
        <v>1259</v>
      </c>
    </row>
    <row r="1951" spans="60:60" x14ac:dyDescent="0.3">
      <c r="BH1951" t="s">
        <v>1260</v>
      </c>
    </row>
    <row r="1952" spans="60:60" x14ac:dyDescent="0.3">
      <c r="BH1952" t="s">
        <v>1261</v>
      </c>
    </row>
    <row r="1953" spans="60:60" x14ac:dyDescent="0.3">
      <c r="BH1953" t="s">
        <v>1262</v>
      </c>
    </row>
    <row r="1954" spans="60:60" x14ac:dyDescent="0.3">
      <c r="BH1954" t="s">
        <v>122</v>
      </c>
    </row>
    <row r="1956" spans="60:60" x14ac:dyDescent="0.3">
      <c r="BH1956" t="s">
        <v>1263</v>
      </c>
    </row>
    <row r="1957" spans="60:60" x14ac:dyDescent="0.3">
      <c r="BH1957" t="s">
        <v>122</v>
      </c>
    </row>
    <row r="1958" spans="60:60" x14ac:dyDescent="0.3">
      <c r="BH1958" t="s">
        <v>1264</v>
      </c>
    </row>
    <row r="1960" spans="60:60" x14ac:dyDescent="0.3">
      <c r="BH1960" t="s">
        <v>1265</v>
      </c>
    </row>
    <row r="1962" spans="60:60" x14ac:dyDescent="0.3">
      <c r="BH1962" t="s">
        <v>1266</v>
      </c>
    </row>
    <row r="1964" spans="60:60" x14ac:dyDescent="0.3">
      <c r="BH1964" t="s">
        <v>1267</v>
      </c>
    </row>
    <row r="1966" spans="60:60" x14ac:dyDescent="0.3">
      <c r="BH1966" t="s">
        <v>1268</v>
      </c>
    </row>
    <row r="1967" spans="60:60" x14ac:dyDescent="0.3">
      <c r="BH1967" t="s">
        <v>1269</v>
      </c>
    </row>
    <row r="1969" spans="59:60" x14ac:dyDescent="0.3">
      <c r="BH1969" t="s">
        <v>1270</v>
      </c>
    </row>
    <row r="1971" spans="59:60" x14ac:dyDescent="0.3">
      <c r="BH1971" t="s">
        <v>1271</v>
      </c>
    </row>
    <row r="1973" spans="59:60" x14ac:dyDescent="0.3">
      <c r="BH1973" t="s">
        <v>1272</v>
      </c>
    </row>
    <row r="1974" spans="59:60" x14ac:dyDescent="0.3">
      <c r="BG1974">
        <v>1</v>
      </c>
      <c r="BH1974" t="s">
        <v>1273</v>
      </c>
    </row>
    <row r="1975" spans="59:60" x14ac:dyDescent="0.3">
      <c r="BH1975" t="s">
        <v>1274</v>
      </c>
    </row>
    <row r="1977" spans="59:60" x14ac:dyDescent="0.3">
      <c r="BH1977" t="s">
        <v>1275</v>
      </c>
    </row>
    <row r="1979" spans="59:60" x14ac:dyDescent="0.3">
      <c r="BH1979" t="s">
        <v>1276</v>
      </c>
    </row>
    <row r="1981" spans="59:60" x14ac:dyDescent="0.3">
      <c r="BH1981" t="s">
        <v>1277</v>
      </c>
    </row>
    <row r="1983" spans="59:60" x14ac:dyDescent="0.3">
      <c r="BH1983" t="s">
        <v>1278</v>
      </c>
    </row>
    <row r="1985" spans="60:60" x14ac:dyDescent="0.3">
      <c r="BH1985" t="s">
        <v>1279</v>
      </c>
    </row>
    <row r="1987" spans="60:60" x14ac:dyDescent="0.3">
      <c r="BH1987" t="s">
        <v>1280</v>
      </c>
    </row>
    <row r="1989" spans="60:60" x14ac:dyDescent="0.3">
      <c r="BH1989" t="s">
        <v>1281</v>
      </c>
    </row>
    <row r="1991" spans="60:60" x14ac:dyDescent="0.3">
      <c r="BH1991" t="s">
        <v>1282</v>
      </c>
    </row>
    <row r="1992" spans="60:60" x14ac:dyDescent="0.3">
      <c r="BH1992" t="s">
        <v>22</v>
      </c>
    </row>
    <row r="1994" spans="60:60" x14ac:dyDescent="0.3">
      <c r="BH1994" t="s">
        <v>1283</v>
      </c>
    </row>
    <row r="1995" spans="60:60" x14ac:dyDescent="0.3">
      <c r="BH1995" t="s">
        <v>1284</v>
      </c>
    </row>
    <row r="1996" spans="60:60" x14ac:dyDescent="0.3">
      <c r="BH1996" t="s">
        <v>1285</v>
      </c>
    </row>
    <row r="1997" spans="60:60" x14ac:dyDescent="0.3">
      <c r="BH1997" t="s">
        <v>1286</v>
      </c>
    </row>
    <row r="1999" spans="60:60" x14ac:dyDescent="0.3">
      <c r="BH1999" t="s">
        <v>1287</v>
      </c>
    </row>
    <row r="2000" spans="60:60" x14ac:dyDescent="0.3">
      <c r="BH2000" t="s">
        <v>1288</v>
      </c>
    </row>
    <row r="2002" spans="10:69" x14ac:dyDescent="0.3">
      <c r="BH2002" t="s">
        <v>1289</v>
      </c>
    </row>
    <row r="2004" spans="10:69" x14ac:dyDescent="0.3">
      <c r="BH2004" t="s">
        <v>1290</v>
      </c>
    </row>
    <row r="2006" spans="10:69" x14ac:dyDescent="0.3">
      <c r="BH2006" t="s">
        <v>1291</v>
      </c>
    </row>
    <row r="2008" spans="10:69" x14ac:dyDescent="0.3">
      <c r="BH2008" t="s">
        <v>1292</v>
      </c>
    </row>
    <row r="2010" spans="10:69" x14ac:dyDescent="0.3">
      <c r="BH2010" t="s">
        <v>1293</v>
      </c>
    </row>
    <row r="2012" spans="10:69" x14ac:dyDescent="0.3">
      <c r="BH2012" t="s">
        <v>0</v>
      </c>
    </row>
    <row r="2013" spans="10:69" x14ac:dyDescent="0.3">
      <c r="J2013">
        <v>1</v>
      </c>
      <c r="R2013">
        <v>1</v>
      </c>
      <c r="Y2013">
        <v>1</v>
      </c>
      <c r="AD2013">
        <v>1</v>
      </c>
      <c r="AH2013" s="26">
        <v>1</v>
      </c>
      <c r="AM2013" s="26">
        <v>17</v>
      </c>
      <c r="AP2013" s="26">
        <v>1</v>
      </c>
      <c r="AT2013" s="26">
        <v>1</v>
      </c>
      <c r="AZ2013" s="26">
        <v>1</v>
      </c>
      <c r="BC2013">
        <v>1</v>
      </c>
      <c r="BD2013">
        <v>1</v>
      </c>
      <c r="BH2013" s="77" t="s">
        <v>1294</v>
      </c>
      <c r="BI2013" s="26"/>
      <c r="BJ2013" s="26"/>
      <c r="BK2013" s="26"/>
      <c r="BL2013" s="26"/>
      <c r="BM2013" s="26"/>
      <c r="BN2013" s="26"/>
      <c r="BO2013" s="26"/>
      <c r="BP2013" s="26"/>
      <c r="BQ2013" s="26"/>
    </row>
    <row r="2014" spans="10:69" x14ac:dyDescent="0.3">
      <c r="BH2014" t="s">
        <v>1295</v>
      </c>
    </row>
    <row r="2016" spans="10:69" x14ac:dyDescent="0.3">
      <c r="BH2016" t="s">
        <v>1296</v>
      </c>
    </row>
    <row r="2018" spans="60:60" x14ac:dyDescent="0.3">
      <c r="BH2018" t="s">
        <v>1297</v>
      </c>
    </row>
    <row r="2020" spans="60:60" x14ac:dyDescent="0.3">
      <c r="BH2020" t="s">
        <v>1298</v>
      </c>
    </row>
    <row r="2022" spans="60:60" x14ac:dyDescent="0.3">
      <c r="BH2022" t="s">
        <v>1299</v>
      </c>
    </row>
    <row r="2024" spans="60:60" x14ac:dyDescent="0.3">
      <c r="BH2024" t="s">
        <v>1300</v>
      </c>
    </row>
    <row r="2026" spans="60:60" x14ac:dyDescent="0.3">
      <c r="BH2026" t="s">
        <v>1301</v>
      </c>
    </row>
    <row r="2028" spans="60:60" x14ac:dyDescent="0.3">
      <c r="BH2028" t="s">
        <v>1302</v>
      </c>
    </row>
    <row r="2030" spans="60:60" x14ac:dyDescent="0.3">
      <c r="BH2030" t="s">
        <v>1303</v>
      </c>
    </row>
    <row r="2032" spans="60:60" x14ac:dyDescent="0.3">
      <c r="BH2032" t="s">
        <v>1304</v>
      </c>
    </row>
    <row r="2034" spans="60:60" x14ac:dyDescent="0.3">
      <c r="BH2034" t="s">
        <v>1305</v>
      </c>
    </row>
    <row r="2036" spans="60:60" x14ac:dyDescent="0.3">
      <c r="BH2036" t="s">
        <v>1306</v>
      </c>
    </row>
    <row r="2037" spans="60:60" x14ac:dyDescent="0.3">
      <c r="BH2037" t="s">
        <v>18</v>
      </c>
    </row>
    <row r="2038" spans="60:60" x14ac:dyDescent="0.3">
      <c r="BH2038" t="s">
        <v>1307</v>
      </c>
    </row>
    <row r="2039" spans="60:60" x14ac:dyDescent="0.3">
      <c r="BH2039" t="s">
        <v>1308</v>
      </c>
    </row>
    <row r="2041" spans="60:60" x14ac:dyDescent="0.3">
      <c r="BH2041" t="s">
        <v>1296</v>
      </c>
    </row>
    <row r="2042" spans="60:60" x14ac:dyDescent="0.3">
      <c r="BH2042" t="s">
        <v>1297</v>
      </c>
    </row>
    <row r="2044" spans="60:60" x14ac:dyDescent="0.3">
      <c r="BH2044" t="s">
        <v>1309</v>
      </c>
    </row>
    <row r="2046" spans="60:60" x14ac:dyDescent="0.3">
      <c r="BH2046" t="s">
        <v>1310</v>
      </c>
    </row>
    <row r="2048" spans="60:60" x14ac:dyDescent="0.3">
      <c r="BH2048" t="s">
        <v>1311</v>
      </c>
    </row>
    <row r="2050" spans="60:60" x14ac:dyDescent="0.3">
      <c r="BH2050" t="s">
        <v>1312</v>
      </c>
    </row>
    <row r="2052" spans="60:60" x14ac:dyDescent="0.3">
      <c r="BH2052" t="s">
        <v>1313</v>
      </c>
    </row>
    <row r="2054" spans="60:60" x14ac:dyDescent="0.3">
      <c r="BH2054" t="s">
        <v>1314</v>
      </c>
    </row>
    <row r="2056" spans="60:60" x14ac:dyDescent="0.3">
      <c r="BH2056" t="s">
        <v>1315</v>
      </c>
    </row>
    <row r="2058" spans="60:60" x14ac:dyDescent="0.3">
      <c r="BH2058" t="s">
        <v>1316</v>
      </c>
    </row>
    <row r="2060" spans="60:60" x14ac:dyDescent="0.3">
      <c r="BH2060" t="s">
        <v>1317</v>
      </c>
    </row>
    <row r="2062" spans="60:60" x14ac:dyDescent="0.3">
      <c r="BH2062" t="s">
        <v>1318</v>
      </c>
    </row>
    <row r="2064" spans="60:60" x14ac:dyDescent="0.3">
      <c r="BH2064" t="s">
        <v>1319</v>
      </c>
    </row>
    <row r="2065" spans="60:60" x14ac:dyDescent="0.3">
      <c r="BH2065" t="s">
        <v>18</v>
      </c>
    </row>
    <row r="2066" spans="60:60" x14ac:dyDescent="0.3">
      <c r="BH2066" t="s">
        <v>1320</v>
      </c>
    </row>
    <row r="2067" spans="60:60" x14ac:dyDescent="0.3">
      <c r="BH2067" t="s">
        <v>1321</v>
      </c>
    </row>
    <row r="2069" spans="60:60" x14ac:dyDescent="0.3">
      <c r="BH2069" t="s">
        <v>1322</v>
      </c>
    </row>
    <row r="2070" spans="60:60" x14ac:dyDescent="0.3">
      <c r="BH2070" t="s">
        <v>1323</v>
      </c>
    </row>
    <row r="2071" spans="60:60" x14ac:dyDescent="0.3">
      <c r="BH2071" t="s">
        <v>1324</v>
      </c>
    </row>
    <row r="2073" spans="60:60" x14ac:dyDescent="0.3">
      <c r="BH2073" t="s">
        <v>1325</v>
      </c>
    </row>
    <row r="2075" spans="60:60" x14ac:dyDescent="0.3">
      <c r="BH2075" t="s">
        <v>1326</v>
      </c>
    </row>
    <row r="2077" spans="60:60" x14ac:dyDescent="0.3">
      <c r="BH2077" t="s">
        <v>1327</v>
      </c>
    </row>
    <row r="2079" spans="60:60" x14ac:dyDescent="0.3">
      <c r="BH2079" t="s">
        <v>1328</v>
      </c>
    </row>
    <row r="2081" spans="60:60" x14ac:dyDescent="0.3">
      <c r="BH2081" t="s">
        <v>1329</v>
      </c>
    </row>
    <row r="2083" spans="60:60" x14ac:dyDescent="0.3">
      <c r="BH2083" t="s">
        <v>1330</v>
      </c>
    </row>
    <row r="2085" spans="60:60" x14ac:dyDescent="0.3">
      <c r="BH2085" t="s">
        <v>1331</v>
      </c>
    </row>
    <row r="2087" spans="60:60" x14ac:dyDescent="0.3">
      <c r="BH2087" t="s">
        <v>1332</v>
      </c>
    </row>
    <row r="2088" spans="60:60" x14ac:dyDescent="0.3">
      <c r="BH2088" t="s">
        <v>1333</v>
      </c>
    </row>
    <row r="2090" spans="60:60" x14ac:dyDescent="0.3">
      <c r="BH2090" t="s">
        <v>1334</v>
      </c>
    </row>
    <row r="2092" spans="60:60" x14ac:dyDescent="0.3">
      <c r="BH2092" t="s">
        <v>1335</v>
      </c>
    </row>
    <row r="2094" spans="60:60" x14ac:dyDescent="0.3">
      <c r="BH2094" t="s">
        <v>1336</v>
      </c>
    </row>
    <row r="2096" spans="60:60" x14ac:dyDescent="0.3">
      <c r="BH2096" t="s">
        <v>1337</v>
      </c>
    </row>
    <row r="2098" spans="60:60" x14ac:dyDescent="0.3">
      <c r="BH2098" t="s">
        <v>1338</v>
      </c>
    </row>
    <row r="2099" spans="60:60" x14ac:dyDescent="0.3">
      <c r="BH2099" t="s">
        <v>16</v>
      </c>
    </row>
    <row r="2101" spans="60:60" x14ac:dyDescent="0.3">
      <c r="BH2101" t="s">
        <v>1339</v>
      </c>
    </row>
    <row r="2102" spans="60:60" x14ac:dyDescent="0.3">
      <c r="BH2102" t="s">
        <v>1340</v>
      </c>
    </row>
    <row r="2104" spans="60:60" x14ac:dyDescent="0.3">
      <c r="BH2104" t="s">
        <v>1341</v>
      </c>
    </row>
    <row r="2105" spans="60:60" x14ac:dyDescent="0.3">
      <c r="BH2105" t="s">
        <v>1342</v>
      </c>
    </row>
    <row r="2106" spans="60:60" x14ac:dyDescent="0.3">
      <c r="BH2106" t="s">
        <v>1343</v>
      </c>
    </row>
    <row r="2108" spans="60:60" x14ac:dyDescent="0.3">
      <c r="BH2108" t="s">
        <v>1344</v>
      </c>
    </row>
    <row r="2110" spans="60:60" x14ac:dyDescent="0.3">
      <c r="BH2110" t="s">
        <v>1345</v>
      </c>
    </row>
    <row r="2112" spans="60:60" x14ac:dyDescent="0.3">
      <c r="BH2112" t="s">
        <v>1346</v>
      </c>
    </row>
    <row r="2114" spans="60:60" x14ac:dyDescent="0.3">
      <c r="BH2114" t="s">
        <v>1347</v>
      </c>
    </row>
    <row r="2116" spans="60:60" x14ac:dyDescent="0.3">
      <c r="BH2116" t="s">
        <v>1348</v>
      </c>
    </row>
    <row r="2118" spans="60:60" x14ac:dyDescent="0.3">
      <c r="BH2118" t="s">
        <v>1349</v>
      </c>
    </row>
    <row r="2119" spans="60:60" x14ac:dyDescent="0.3">
      <c r="BH2119" t="s">
        <v>1350</v>
      </c>
    </row>
    <row r="2121" spans="60:60" x14ac:dyDescent="0.3">
      <c r="BH2121" t="s">
        <v>1351</v>
      </c>
    </row>
    <row r="2123" spans="60:60" x14ac:dyDescent="0.3">
      <c r="BH2123" t="s">
        <v>1352</v>
      </c>
    </row>
    <row r="2125" spans="60:60" x14ac:dyDescent="0.3">
      <c r="BH2125" t="s">
        <v>1353</v>
      </c>
    </row>
    <row r="2127" spans="60:60" x14ac:dyDescent="0.3">
      <c r="BH2127" t="s">
        <v>1354</v>
      </c>
    </row>
    <row r="2129" spans="60:60" x14ac:dyDescent="0.3">
      <c r="BH2129" t="s">
        <v>1355</v>
      </c>
    </row>
    <row r="2131" spans="60:60" x14ac:dyDescent="0.3">
      <c r="BH2131" t="s">
        <v>1356</v>
      </c>
    </row>
    <row r="2132" spans="60:60" x14ac:dyDescent="0.3">
      <c r="BH2132" t="s">
        <v>1357</v>
      </c>
    </row>
    <row r="2134" spans="60:60" x14ac:dyDescent="0.3">
      <c r="BH2134" t="s">
        <v>1358</v>
      </c>
    </row>
    <row r="2136" spans="60:60" x14ac:dyDescent="0.3">
      <c r="BH2136" t="s">
        <v>1359</v>
      </c>
    </row>
    <row r="2138" spans="60:60" x14ac:dyDescent="0.3">
      <c r="BH2138" t="s">
        <v>1360</v>
      </c>
    </row>
    <row r="2140" spans="60:60" x14ac:dyDescent="0.3">
      <c r="BH2140" t="s">
        <v>1361</v>
      </c>
    </row>
    <row r="2142" spans="60:60" x14ac:dyDescent="0.3">
      <c r="BH2142" t="s">
        <v>1362</v>
      </c>
    </row>
    <row r="2144" spans="60:60" x14ac:dyDescent="0.3">
      <c r="BH2144" t="s">
        <v>1363</v>
      </c>
    </row>
    <row r="2145" spans="60:60" x14ac:dyDescent="0.3">
      <c r="BH2145" t="s">
        <v>1364</v>
      </c>
    </row>
    <row r="2147" spans="60:60" x14ac:dyDescent="0.3">
      <c r="BH2147" t="s">
        <v>1365</v>
      </c>
    </row>
    <row r="2149" spans="60:60" x14ac:dyDescent="0.3">
      <c r="BH2149" t="s">
        <v>1366</v>
      </c>
    </row>
    <row r="2151" spans="60:60" x14ac:dyDescent="0.3">
      <c r="BH2151" t="s">
        <v>1367</v>
      </c>
    </row>
    <row r="2153" spans="60:60" x14ac:dyDescent="0.3">
      <c r="BH2153" t="s">
        <v>1368</v>
      </c>
    </row>
    <row r="2154" spans="60:60" x14ac:dyDescent="0.3">
      <c r="BH2154" t="s">
        <v>1369</v>
      </c>
    </row>
    <row r="2156" spans="60:60" x14ac:dyDescent="0.3">
      <c r="BH2156" t="s">
        <v>1370</v>
      </c>
    </row>
    <row r="2158" spans="60:60" x14ac:dyDescent="0.3">
      <c r="BH2158" t="s">
        <v>1371</v>
      </c>
    </row>
    <row r="2160" spans="60:60" x14ac:dyDescent="0.3">
      <c r="BH2160" t="s">
        <v>1372</v>
      </c>
    </row>
    <row r="2162" spans="60:73" x14ac:dyDescent="0.3">
      <c r="BH2162" t="s">
        <v>1373</v>
      </c>
    </row>
    <row r="2164" spans="60:73" x14ac:dyDescent="0.3">
      <c r="BH2164" t="s">
        <v>1374</v>
      </c>
    </row>
    <row r="2166" spans="60:73" x14ac:dyDescent="0.3">
      <c r="BH2166" t="s">
        <v>1375</v>
      </c>
    </row>
    <row r="2168" spans="60:73" x14ac:dyDescent="0.3">
      <c r="BH2168" t="s">
        <v>1376</v>
      </c>
    </row>
    <row r="2169" spans="60:73" x14ac:dyDescent="0.3">
      <c r="BH2169" t="s">
        <v>1377</v>
      </c>
    </row>
    <row r="2170" spans="60:73" x14ac:dyDescent="0.3">
      <c r="BI2170" s="26"/>
      <c r="BJ2170" s="26"/>
      <c r="BK2170" s="26"/>
      <c r="BL2170" s="26"/>
      <c r="BM2170" s="26"/>
      <c r="BN2170" s="26"/>
      <c r="BO2170" s="26"/>
      <c r="BP2170" s="26"/>
      <c r="BQ2170" s="26"/>
      <c r="BR2170" s="26"/>
      <c r="BS2170" s="26"/>
      <c r="BT2170" s="26"/>
      <c r="BU2170" s="26"/>
    </row>
    <row r="2171" spans="60:73" x14ac:dyDescent="0.3">
      <c r="BH2171" t="s">
        <v>1378</v>
      </c>
    </row>
    <row r="2173" spans="60:73" x14ac:dyDescent="0.3">
      <c r="BH2173" t="s">
        <v>1379</v>
      </c>
    </row>
    <row r="2175" spans="60:73" x14ac:dyDescent="0.3">
      <c r="BH2175" t="s">
        <v>1380</v>
      </c>
    </row>
    <row r="2177" spans="10:60" x14ac:dyDescent="0.3">
      <c r="BH2177" t="s">
        <v>1381</v>
      </c>
    </row>
    <row r="2179" spans="10:60" x14ac:dyDescent="0.3">
      <c r="BH2179" t="s">
        <v>1382</v>
      </c>
    </row>
    <row r="2180" spans="10:60" x14ac:dyDescent="0.3">
      <c r="J2180">
        <v>1</v>
      </c>
      <c r="S2180">
        <v>1</v>
      </c>
      <c r="V2180">
        <v>1</v>
      </c>
      <c r="AF2180">
        <v>1</v>
      </c>
      <c r="AL2180" s="26">
        <v>1</v>
      </c>
      <c r="AM2180" s="26">
        <v>82</v>
      </c>
      <c r="AR2180" s="26">
        <v>1</v>
      </c>
      <c r="AV2180" s="26">
        <v>1</v>
      </c>
      <c r="AZ2180" s="26">
        <v>1</v>
      </c>
      <c r="BB2180">
        <v>1</v>
      </c>
      <c r="BH2180" t="s">
        <v>1383</v>
      </c>
    </row>
    <row r="2181" spans="10:60" x14ac:dyDescent="0.3">
      <c r="BH2181" t="s">
        <v>1384</v>
      </c>
    </row>
    <row r="2183" spans="10:60" x14ac:dyDescent="0.3">
      <c r="BH2183" t="s">
        <v>1385</v>
      </c>
    </row>
    <row r="2184" spans="10:60" x14ac:dyDescent="0.3">
      <c r="BH2184" t="s">
        <v>1386</v>
      </c>
    </row>
    <row r="2185" spans="10:60" x14ac:dyDescent="0.3">
      <c r="BH2185" t="s">
        <v>1387</v>
      </c>
    </row>
    <row r="2186" spans="10:60" x14ac:dyDescent="0.3">
      <c r="BH2186" t="s">
        <v>1388</v>
      </c>
    </row>
    <row r="2188" spans="10:60" x14ac:dyDescent="0.3">
      <c r="BH2188" t="s">
        <v>1389</v>
      </c>
    </row>
    <row r="2190" spans="10:60" x14ac:dyDescent="0.3">
      <c r="BH2190" t="s">
        <v>2286</v>
      </c>
    </row>
    <row r="2191" spans="10:60" x14ac:dyDescent="0.3">
      <c r="BH2191" t="s">
        <v>1391</v>
      </c>
    </row>
    <row r="2193" spans="60:60" x14ac:dyDescent="0.3">
      <c r="BH2193" t="s">
        <v>1392</v>
      </c>
    </row>
    <row r="2195" spans="60:60" x14ac:dyDescent="0.3">
      <c r="BH2195" t="s">
        <v>1393</v>
      </c>
    </row>
    <row r="2197" spans="60:60" x14ac:dyDescent="0.3">
      <c r="BH2197" t="s">
        <v>1394</v>
      </c>
    </row>
    <row r="2199" spans="60:60" x14ac:dyDescent="0.3">
      <c r="BH2199" t="s">
        <v>327</v>
      </c>
    </row>
    <row r="2200" spans="60:60" x14ac:dyDescent="0.3">
      <c r="BH2200" t="s">
        <v>16</v>
      </c>
    </row>
    <row r="2202" spans="60:60" x14ac:dyDescent="0.3">
      <c r="BH2202" t="s">
        <v>143</v>
      </c>
    </row>
    <row r="2203" spans="60:60" x14ac:dyDescent="0.3">
      <c r="BH2203" t="s">
        <v>1395</v>
      </c>
    </row>
    <row r="2205" spans="60:60" x14ac:dyDescent="0.3">
      <c r="BH2205" t="s">
        <v>1396</v>
      </c>
    </row>
    <row r="2206" spans="60:60" x14ac:dyDescent="0.3">
      <c r="BH2206" t="s">
        <v>1397</v>
      </c>
    </row>
    <row r="2207" spans="60:60" x14ac:dyDescent="0.3">
      <c r="BH2207" t="s">
        <v>1398</v>
      </c>
    </row>
    <row r="2208" spans="60:60" x14ac:dyDescent="0.3">
      <c r="BH2208" t="s">
        <v>1399</v>
      </c>
    </row>
    <row r="2209" spans="60:60" x14ac:dyDescent="0.3">
      <c r="BH2209" t="s">
        <v>1400</v>
      </c>
    </row>
    <row r="2211" spans="60:60" x14ac:dyDescent="0.3">
      <c r="BH2211" t="s">
        <v>1401</v>
      </c>
    </row>
    <row r="2213" spans="60:60" x14ac:dyDescent="0.3">
      <c r="BH2213" t="s">
        <v>131</v>
      </c>
    </row>
    <row r="2215" spans="60:60" x14ac:dyDescent="0.3">
      <c r="BH2215" t="s">
        <v>1402</v>
      </c>
    </row>
    <row r="2217" spans="60:60" x14ac:dyDescent="0.3">
      <c r="BH2217" t="s">
        <v>1403</v>
      </c>
    </row>
    <row r="2219" spans="60:60" x14ac:dyDescent="0.3">
      <c r="BH2219" t="s">
        <v>1404</v>
      </c>
    </row>
    <row r="2220" spans="60:60" x14ac:dyDescent="0.3">
      <c r="BH2220" t="s">
        <v>1405</v>
      </c>
    </row>
    <row r="2221" spans="60:60" x14ac:dyDescent="0.3">
      <c r="BH2221" t="s">
        <v>1406</v>
      </c>
    </row>
    <row r="2223" spans="60:60" x14ac:dyDescent="0.3">
      <c r="BH2223" t="s">
        <v>1407</v>
      </c>
    </row>
    <row r="2224" spans="60:60" x14ac:dyDescent="0.3">
      <c r="BH2224" t="s">
        <v>1408</v>
      </c>
    </row>
    <row r="2226" spans="60:60" x14ac:dyDescent="0.3">
      <c r="BH2226" t="s">
        <v>1409</v>
      </c>
    </row>
    <row r="2227" spans="60:60" x14ac:dyDescent="0.3">
      <c r="BH2227" t="s">
        <v>1410</v>
      </c>
    </row>
    <row r="2229" spans="60:60" x14ac:dyDescent="0.3">
      <c r="BH2229" t="s">
        <v>1411</v>
      </c>
    </row>
    <row r="2231" spans="60:60" x14ac:dyDescent="0.3">
      <c r="BH2231" t="s">
        <v>1412</v>
      </c>
    </row>
    <row r="2233" spans="60:60" x14ac:dyDescent="0.3">
      <c r="BH2233" t="s">
        <v>1413</v>
      </c>
    </row>
    <row r="2234" spans="60:60" x14ac:dyDescent="0.3">
      <c r="BH2234" t="s">
        <v>1414</v>
      </c>
    </row>
    <row r="2236" spans="60:60" x14ac:dyDescent="0.3">
      <c r="BH2236" t="s">
        <v>1415</v>
      </c>
    </row>
    <row r="2238" spans="60:60" x14ac:dyDescent="0.3">
      <c r="BH2238" t="s">
        <v>1416</v>
      </c>
    </row>
    <row r="2240" spans="60:60" x14ac:dyDescent="0.3">
      <c r="BH2240" t="s">
        <v>1418</v>
      </c>
    </row>
    <row r="2241" spans="10:60" x14ac:dyDescent="0.3">
      <c r="J2241">
        <v>1</v>
      </c>
      <c r="S2241">
        <v>1</v>
      </c>
      <c r="V2241">
        <v>1</v>
      </c>
      <c r="AF2241">
        <v>1</v>
      </c>
      <c r="AL2241" s="26">
        <v>1</v>
      </c>
      <c r="AM2241" s="26">
        <v>76</v>
      </c>
      <c r="AR2241" s="26">
        <v>1</v>
      </c>
      <c r="AV2241" s="26">
        <v>1</v>
      </c>
      <c r="AZ2241" s="26">
        <v>1</v>
      </c>
      <c r="BC2241">
        <v>1</v>
      </c>
      <c r="BH2241" t="s">
        <v>1419</v>
      </c>
    </row>
    <row r="2242" spans="10:60" x14ac:dyDescent="0.3">
      <c r="BH2242" t="s">
        <v>1384</v>
      </c>
    </row>
    <row r="2244" spans="10:60" x14ac:dyDescent="0.3">
      <c r="BH2244" t="s">
        <v>1385</v>
      </c>
    </row>
    <row r="2245" spans="10:60" x14ac:dyDescent="0.3">
      <c r="BH2245" t="s">
        <v>1386</v>
      </c>
    </row>
    <row r="2246" spans="10:60" x14ac:dyDescent="0.3">
      <c r="BH2246" t="s">
        <v>1387</v>
      </c>
    </row>
    <row r="2247" spans="10:60" x14ac:dyDescent="0.3">
      <c r="BH2247" t="s">
        <v>1388</v>
      </c>
    </row>
    <row r="2249" spans="10:60" x14ac:dyDescent="0.3">
      <c r="BH2249" t="s">
        <v>1389</v>
      </c>
    </row>
    <row r="2251" spans="10:60" x14ac:dyDescent="0.3">
      <c r="BH2251" t="s">
        <v>1390</v>
      </c>
    </row>
    <row r="2252" spans="10:60" x14ac:dyDescent="0.3">
      <c r="BH2252" t="s">
        <v>1391</v>
      </c>
    </row>
    <row r="2254" spans="10:60" x14ac:dyDescent="0.3">
      <c r="BH2254" t="s">
        <v>1392</v>
      </c>
    </row>
    <row r="2256" spans="10:60" x14ac:dyDescent="0.3">
      <c r="BH2256" t="s">
        <v>1393</v>
      </c>
    </row>
    <row r="2258" spans="60:70" x14ac:dyDescent="0.3">
      <c r="BH2258" t="s">
        <v>1394</v>
      </c>
    </row>
    <row r="2260" spans="60:70" x14ac:dyDescent="0.3">
      <c r="BH2260" t="s">
        <v>327</v>
      </c>
    </row>
    <row r="2261" spans="60:70" x14ac:dyDescent="0.3">
      <c r="BH2261" t="s">
        <v>16</v>
      </c>
    </row>
    <row r="2263" spans="60:70" x14ac:dyDescent="0.3">
      <c r="BH2263" t="s">
        <v>143</v>
      </c>
    </row>
    <row r="2264" spans="60:70" x14ac:dyDescent="0.3">
      <c r="BH2264" t="s">
        <v>1395</v>
      </c>
    </row>
    <row r="2266" spans="60:70" x14ac:dyDescent="0.3">
      <c r="BH2266" t="s">
        <v>1396</v>
      </c>
    </row>
    <row r="2267" spans="60:70" x14ac:dyDescent="0.3">
      <c r="BH2267" t="s">
        <v>1397</v>
      </c>
    </row>
    <row r="2268" spans="60:70" x14ac:dyDescent="0.3">
      <c r="BH2268" t="s">
        <v>1398</v>
      </c>
    </row>
    <row r="2269" spans="60:70" x14ac:dyDescent="0.3">
      <c r="BH2269" t="s">
        <v>1399</v>
      </c>
    </row>
    <row r="2270" spans="60:70" x14ac:dyDescent="0.3">
      <c r="BH2270" t="s">
        <v>1400</v>
      </c>
    </row>
    <row r="2271" spans="60:70" x14ac:dyDescent="0.3">
      <c r="BI2271" s="26"/>
      <c r="BJ2271" s="26"/>
      <c r="BK2271" s="26"/>
      <c r="BL2271" s="26"/>
      <c r="BM2271" s="26"/>
      <c r="BN2271" s="26"/>
      <c r="BO2271" s="26"/>
      <c r="BP2271" s="26"/>
      <c r="BQ2271" s="26"/>
      <c r="BR2271" s="26"/>
    </row>
    <row r="2272" spans="60:70" x14ac:dyDescent="0.3">
      <c r="BH2272" t="s">
        <v>1401</v>
      </c>
    </row>
    <row r="2274" spans="60:60" x14ac:dyDescent="0.3">
      <c r="BH2274" t="s">
        <v>131</v>
      </c>
    </row>
    <row r="2276" spans="60:60" x14ac:dyDescent="0.3">
      <c r="BH2276" t="s">
        <v>1402</v>
      </c>
    </row>
    <row r="2278" spans="60:60" x14ac:dyDescent="0.3">
      <c r="BH2278" t="s">
        <v>1403</v>
      </c>
    </row>
    <row r="2280" spans="60:60" x14ac:dyDescent="0.3">
      <c r="BH2280" t="s">
        <v>1404</v>
      </c>
    </row>
    <row r="2281" spans="60:60" x14ac:dyDescent="0.3">
      <c r="BH2281" t="s">
        <v>1405</v>
      </c>
    </row>
    <row r="2282" spans="60:60" x14ac:dyDescent="0.3">
      <c r="BH2282" t="s">
        <v>1406</v>
      </c>
    </row>
    <row r="2284" spans="60:60" x14ac:dyDescent="0.3">
      <c r="BH2284" t="s">
        <v>1407</v>
      </c>
    </row>
    <row r="2285" spans="60:60" x14ac:dyDescent="0.3">
      <c r="BH2285" t="s">
        <v>1408</v>
      </c>
    </row>
    <row r="2287" spans="60:60" x14ac:dyDescent="0.3">
      <c r="BH2287" t="s">
        <v>1409</v>
      </c>
    </row>
    <row r="2288" spans="60:60" x14ac:dyDescent="0.3">
      <c r="BH2288" t="s">
        <v>1410</v>
      </c>
    </row>
    <row r="2290" spans="58:60" x14ac:dyDescent="0.3">
      <c r="BH2290" t="s">
        <v>1411</v>
      </c>
    </row>
    <row r="2292" spans="58:60" x14ac:dyDescent="0.3">
      <c r="BH2292" t="s">
        <v>1412</v>
      </c>
    </row>
    <row r="2294" spans="58:60" x14ac:dyDescent="0.3">
      <c r="BH2294" t="s">
        <v>1413</v>
      </c>
    </row>
    <row r="2295" spans="58:60" x14ac:dyDescent="0.3">
      <c r="BH2295" t="s">
        <v>1414</v>
      </c>
    </row>
    <row r="2297" spans="58:60" x14ac:dyDescent="0.3">
      <c r="BH2297" t="s">
        <v>1415</v>
      </c>
    </row>
    <row r="2299" spans="58:60" x14ac:dyDescent="0.3">
      <c r="BH2299" t="s">
        <v>1416</v>
      </c>
    </row>
    <row r="2301" spans="58:60" x14ac:dyDescent="0.3">
      <c r="BH2301" t="s">
        <v>1417</v>
      </c>
    </row>
    <row r="2302" spans="58:60" x14ac:dyDescent="0.3">
      <c r="BH2302" t="s">
        <v>1418</v>
      </c>
    </row>
    <row r="2303" spans="58:60" x14ac:dyDescent="0.3">
      <c r="BF2303">
        <v>1</v>
      </c>
      <c r="BH2303" t="s">
        <v>1420</v>
      </c>
    </row>
    <row r="2305" spans="60:60" x14ac:dyDescent="0.3">
      <c r="BH2305" t="s">
        <v>1421</v>
      </c>
    </row>
    <row r="2306" spans="60:60" x14ac:dyDescent="0.3">
      <c r="BH2306" t="s">
        <v>1422</v>
      </c>
    </row>
    <row r="2307" spans="60:60" x14ac:dyDescent="0.3">
      <c r="BH2307" t="s">
        <v>2287</v>
      </c>
    </row>
    <row r="2308" spans="60:60" x14ac:dyDescent="0.3">
      <c r="BH2308" t="s">
        <v>1423</v>
      </c>
    </row>
    <row r="2310" spans="60:60" x14ac:dyDescent="0.3">
      <c r="BH2310" t="s">
        <v>1424</v>
      </c>
    </row>
    <row r="2312" spans="60:60" x14ac:dyDescent="0.3">
      <c r="BH2312" t="s">
        <v>1425</v>
      </c>
    </row>
    <row r="2314" spans="60:60" x14ac:dyDescent="0.3">
      <c r="BH2314" t="s">
        <v>1426</v>
      </c>
    </row>
    <row r="2316" spans="60:60" x14ac:dyDescent="0.3">
      <c r="BH2316" t="s">
        <v>1427</v>
      </c>
    </row>
    <row r="2318" spans="60:60" x14ac:dyDescent="0.3">
      <c r="BH2318" t="s">
        <v>1428</v>
      </c>
    </row>
    <row r="2320" spans="60:60" x14ac:dyDescent="0.3">
      <c r="BH2320" t="s">
        <v>1429</v>
      </c>
    </row>
    <row r="2321" spans="60:60" x14ac:dyDescent="0.3">
      <c r="BH2321" t="s">
        <v>24</v>
      </c>
    </row>
    <row r="2323" spans="60:60" x14ac:dyDescent="0.3">
      <c r="BH2323" t="s">
        <v>1430</v>
      </c>
    </row>
    <row r="2324" spans="60:60" x14ac:dyDescent="0.3">
      <c r="BH2324" t="s">
        <v>1431</v>
      </c>
    </row>
    <row r="2325" spans="60:60" x14ac:dyDescent="0.3">
      <c r="BH2325" t="s">
        <v>1432</v>
      </c>
    </row>
    <row r="2327" spans="60:60" x14ac:dyDescent="0.3">
      <c r="BH2327" t="s">
        <v>1433</v>
      </c>
    </row>
    <row r="2329" spans="60:60" x14ac:dyDescent="0.3">
      <c r="BH2329" t="s">
        <v>1434</v>
      </c>
    </row>
    <row r="2330" spans="60:60" x14ac:dyDescent="0.3">
      <c r="BH2330" t="s">
        <v>1435</v>
      </c>
    </row>
    <row r="2332" spans="60:60" x14ac:dyDescent="0.3">
      <c r="BH2332" t="s">
        <v>1436</v>
      </c>
    </row>
    <row r="2334" spans="60:60" x14ac:dyDescent="0.3">
      <c r="BH2334" t="s">
        <v>1437</v>
      </c>
    </row>
    <row r="2336" spans="60:60" x14ac:dyDescent="0.3">
      <c r="BH2336" t="s">
        <v>1438</v>
      </c>
    </row>
    <row r="2338" spans="10:60" x14ac:dyDescent="0.3">
      <c r="BH2338" t="s">
        <v>1439</v>
      </c>
    </row>
    <row r="2339" spans="10:60" x14ac:dyDescent="0.3">
      <c r="BH2339" t="s">
        <v>1440</v>
      </c>
    </row>
    <row r="2341" spans="10:60" x14ac:dyDescent="0.3">
      <c r="BH2341" t="s">
        <v>1441</v>
      </c>
    </row>
    <row r="2343" spans="10:60" x14ac:dyDescent="0.3">
      <c r="BH2343" t="s">
        <v>1442</v>
      </c>
    </row>
    <row r="2345" spans="10:60" x14ac:dyDescent="0.3">
      <c r="BH2345" t="s">
        <v>1443</v>
      </c>
    </row>
    <row r="2347" spans="10:60" x14ac:dyDescent="0.3">
      <c r="BH2347" t="s">
        <v>1444</v>
      </c>
    </row>
    <row r="2349" spans="10:60" x14ac:dyDescent="0.3">
      <c r="BH2349" t="s">
        <v>1445</v>
      </c>
    </row>
    <row r="2350" spans="10:60" x14ac:dyDescent="0.3">
      <c r="J2350">
        <v>1</v>
      </c>
      <c r="R2350">
        <v>1</v>
      </c>
      <c r="V2350">
        <v>1</v>
      </c>
      <c r="AD2350">
        <v>1</v>
      </c>
      <c r="AL2350" s="26">
        <v>1</v>
      </c>
      <c r="AM2350" s="26">
        <v>87</v>
      </c>
      <c r="AP2350" s="26">
        <v>1</v>
      </c>
      <c r="AT2350" s="26">
        <v>1</v>
      </c>
      <c r="AZ2350" s="26">
        <v>1</v>
      </c>
      <c r="BC2350">
        <v>1</v>
      </c>
      <c r="BH2350" t="s">
        <v>1446</v>
      </c>
    </row>
    <row r="2351" spans="10:60" x14ac:dyDescent="0.3">
      <c r="BH2351" t="s">
        <v>1447</v>
      </c>
    </row>
    <row r="2352" spans="10:60" x14ac:dyDescent="0.3">
      <c r="BH2352" t="s">
        <v>2287</v>
      </c>
    </row>
    <row r="2354" spans="60:60" x14ac:dyDescent="0.3">
      <c r="BH2354" t="s">
        <v>1448</v>
      </c>
    </row>
    <row r="2356" spans="60:60" x14ac:dyDescent="0.3">
      <c r="BH2356" t="s">
        <v>1449</v>
      </c>
    </row>
    <row r="2358" spans="60:60" x14ac:dyDescent="0.3">
      <c r="BH2358" t="s">
        <v>1450</v>
      </c>
    </row>
    <row r="2360" spans="60:60" x14ac:dyDescent="0.3">
      <c r="BH2360" t="s">
        <v>1451</v>
      </c>
    </row>
    <row r="2362" spans="60:60" x14ac:dyDescent="0.3">
      <c r="BH2362" t="s">
        <v>1452</v>
      </c>
    </row>
    <row r="2363" spans="60:60" x14ac:dyDescent="0.3">
      <c r="BH2363" t="s">
        <v>1453</v>
      </c>
    </row>
    <row r="2365" spans="60:60" x14ac:dyDescent="0.3">
      <c r="BH2365" t="s">
        <v>1454</v>
      </c>
    </row>
    <row r="2367" spans="60:60" x14ac:dyDescent="0.3">
      <c r="BH2367" t="s">
        <v>1455</v>
      </c>
    </row>
    <row r="2368" spans="60:60" x14ac:dyDescent="0.3">
      <c r="BH2368" t="s">
        <v>20</v>
      </c>
    </row>
    <row r="2369" spans="60:60" x14ac:dyDescent="0.3">
      <c r="BH2369" t="s">
        <v>1456</v>
      </c>
    </row>
    <row r="2371" spans="60:60" x14ac:dyDescent="0.3">
      <c r="BH2371" t="s">
        <v>1457</v>
      </c>
    </row>
    <row r="2372" spans="60:60" x14ac:dyDescent="0.3">
      <c r="BH2372" t="s">
        <v>1458</v>
      </c>
    </row>
    <row r="2373" spans="60:60" x14ac:dyDescent="0.3">
      <c r="BH2373" t="s">
        <v>1459</v>
      </c>
    </row>
    <row r="2374" spans="60:60" x14ac:dyDescent="0.3">
      <c r="BH2374" t="s">
        <v>1460</v>
      </c>
    </row>
    <row r="2376" spans="60:60" x14ac:dyDescent="0.3">
      <c r="BH2376" t="s">
        <v>1461</v>
      </c>
    </row>
    <row r="2378" spans="60:60" x14ac:dyDescent="0.3">
      <c r="BH2378" t="s">
        <v>1462</v>
      </c>
    </row>
    <row r="2380" spans="60:60" x14ac:dyDescent="0.3">
      <c r="BH2380" t="s">
        <v>1463</v>
      </c>
    </row>
    <row r="2382" spans="60:60" x14ac:dyDescent="0.3">
      <c r="BH2382" t="s">
        <v>1464</v>
      </c>
    </row>
    <row r="2384" spans="60:60" x14ac:dyDescent="0.3">
      <c r="BH2384" t="s">
        <v>1465</v>
      </c>
    </row>
    <row r="2386" spans="10:60" x14ac:dyDescent="0.3">
      <c r="BH2386" t="s">
        <v>1466</v>
      </c>
    </row>
    <row r="2388" spans="10:60" x14ac:dyDescent="0.3">
      <c r="BH2388" t="s">
        <v>1467</v>
      </c>
    </row>
    <row r="2390" spans="10:60" x14ac:dyDescent="0.3">
      <c r="BH2390" t="s">
        <v>1468</v>
      </c>
    </row>
    <row r="2392" spans="10:60" x14ac:dyDescent="0.3">
      <c r="BH2392" t="s">
        <v>1469</v>
      </c>
    </row>
    <row r="2393" spans="10:60" x14ac:dyDescent="0.3">
      <c r="J2393">
        <v>1</v>
      </c>
      <c r="P2393">
        <v>1</v>
      </c>
      <c r="W2393">
        <v>1</v>
      </c>
      <c r="AB2393">
        <v>1</v>
      </c>
      <c r="AL2393" s="26">
        <v>1</v>
      </c>
      <c r="AM2393" s="26">
        <v>75</v>
      </c>
      <c r="AP2393" s="26">
        <v>1</v>
      </c>
      <c r="AV2393" s="26">
        <v>1</v>
      </c>
      <c r="AZ2393" s="26">
        <v>1</v>
      </c>
      <c r="BB2393">
        <v>1</v>
      </c>
      <c r="BH2393" t="s">
        <v>1470</v>
      </c>
    </row>
    <row r="2394" spans="10:60" x14ac:dyDescent="0.3">
      <c r="BH2394" t="s">
        <v>1471</v>
      </c>
    </row>
    <row r="2396" spans="10:60" x14ac:dyDescent="0.3">
      <c r="BH2396" t="s">
        <v>1472</v>
      </c>
    </row>
    <row r="2397" spans="10:60" x14ac:dyDescent="0.3">
      <c r="BH2397" t="s">
        <v>1473</v>
      </c>
    </row>
    <row r="2399" spans="10:60" x14ac:dyDescent="0.3">
      <c r="BH2399" t="s">
        <v>1474</v>
      </c>
    </row>
    <row r="2400" spans="10:60" x14ac:dyDescent="0.3">
      <c r="BH2400" t="s">
        <v>1475</v>
      </c>
    </row>
    <row r="2401" spans="10:68" x14ac:dyDescent="0.3">
      <c r="BH2401" t="s">
        <v>1476</v>
      </c>
    </row>
    <row r="2403" spans="10:68" x14ac:dyDescent="0.3">
      <c r="BH2403" t="s">
        <v>1477</v>
      </c>
    </row>
    <row r="2405" spans="10:68" x14ac:dyDescent="0.3">
      <c r="BH2405" t="s">
        <v>1478</v>
      </c>
    </row>
    <row r="2407" spans="10:68" x14ac:dyDescent="0.3">
      <c r="BH2407" t="s">
        <v>1479</v>
      </c>
    </row>
    <row r="2409" spans="10:68" x14ac:dyDescent="0.3">
      <c r="BH2409" t="s">
        <v>1480</v>
      </c>
      <c r="BI2409" s="26"/>
      <c r="BJ2409" s="26"/>
      <c r="BK2409" s="26"/>
      <c r="BL2409" s="26"/>
      <c r="BM2409" s="26"/>
      <c r="BN2409" s="26"/>
      <c r="BO2409" s="26"/>
      <c r="BP2409" s="26"/>
    </row>
    <row r="2410" spans="10:68" x14ac:dyDescent="0.3">
      <c r="J2410">
        <v>1</v>
      </c>
      <c r="S2410">
        <v>1</v>
      </c>
      <c r="W2410">
        <v>1</v>
      </c>
      <c r="AF2410">
        <v>1</v>
      </c>
      <c r="AK2410" s="26">
        <v>1</v>
      </c>
      <c r="AM2410" s="26">
        <v>60</v>
      </c>
      <c r="AP2410" s="26">
        <v>1</v>
      </c>
      <c r="AV2410" s="26">
        <v>1</v>
      </c>
      <c r="AZ2410" s="26">
        <v>1</v>
      </c>
      <c r="BB2410">
        <v>1</v>
      </c>
      <c r="BH2410" t="s">
        <v>1481</v>
      </c>
    </row>
    <row r="2411" spans="10:68" x14ac:dyDescent="0.3">
      <c r="BH2411" t="s">
        <v>1482</v>
      </c>
    </row>
    <row r="2412" spans="10:68" x14ac:dyDescent="0.3">
      <c r="BH2412" t="s">
        <v>16</v>
      </c>
    </row>
    <row r="2414" spans="10:68" x14ac:dyDescent="0.3">
      <c r="BH2414" t="s">
        <v>1483</v>
      </c>
    </row>
    <row r="2415" spans="10:68" x14ac:dyDescent="0.3">
      <c r="BH2415" t="s">
        <v>1484</v>
      </c>
    </row>
    <row r="2416" spans="10:68" x14ac:dyDescent="0.3">
      <c r="BH2416" t="s">
        <v>1485</v>
      </c>
    </row>
    <row r="2418" spans="60:60" x14ac:dyDescent="0.3">
      <c r="BH2418" t="s">
        <v>17</v>
      </c>
    </row>
    <row r="2420" spans="60:60" x14ac:dyDescent="0.3">
      <c r="BH2420" t="s">
        <v>1486</v>
      </c>
    </row>
    <row r="2421" spans="60:60" x14ac:dyDescent="0.3">
      <c r="BH2421" t="s">
        <v>1487</v>
      </c>
    </row>
    <row r="2423" spans="60:60" x14ac:dyDescent="0.3">
      <c r="BH2423" t="s">
        <v>1233</v>
      </c>
    </row>
    <row r="2424" spans="60:60" x14ac:dyDescent="0.3">
      <c r="BH2424" t="s">
        <v>1488</v>
      </c>
    </row>
    <row r="2426" spans="60:60" x14ac:dyDescent="0.3">
      <c r="BH2426" t="s">
        <v>1489</v>
      </c>
    </row>
    <row r="2428" spans="60:60" x14ac:dyDescent="0.3">
      <c r="BH2428" t="s">
        <v>1490</v>
      </c>
    </row>
    <row r="2430" spans="60:60" x14ac:dyDescent="0.3">
      <c r="BH2430" t="s">
        <v>1491</v>
      </c>
    </row>
    <row r="2432" spans="60:60" x14ac:dyDescent="0.3">
      <c r="BH2432" t="s">
        <v>1492</v>
      </c>
    </row>
    <row r="2434" spans="10:60" x14ac:dyDescent="0.3">
      <c r="BH2434" t="s">
        <v>1493</v>
      </c>
    </row>
    <row r="2436" spans="10:60" x14ac:dyDescent="0.3">
      <c r="BH2436" t="s">
        <v>1494</v>
      </c>
    </row>
    <row r="2438" spans="10:60" x14ac:dyDescent="0.3">
      <c r="BH2438" t="s">
        <v>1495</v>
      </c>
    </row>
    <row r="2440" spans="10:60" x14ac:dyDescent="0.3">
      <c r="BH2440" t="s">
        <v>1496</v>
      </c>
    </row>
    <row r="2442" spans="10:60" x14ac:dyDescent="0.3">
      <c r="BH2442" t="s">
        <v>1497</v>
      </c>
    </row>
    <row r="2444" spans="10:60" x14ac:dyDescent="0.3">
      <c r="BH2444" t="s">
        <v>1498</v>
      </c>
    </row>
    <row r="2445" spans="10:60" x14ac:dyDescent="0.3">
      <c r="J2445">
        <v>1</v>
      </c>
      <c r="R2445">
        <v>1</v>
      </c>
      <c r="W2445">
        <v>1</v>
      </c>
      <c r="AD2445">
        <v>1</v>
      </c>
      <c r="AJ2445" s="26">
        <v>1</v>
      </c>
      <c r="AM2445" s="26">
        <v>45</v>
      </c>
      <c r="AP2445" s="26">
        <v>1</v>
      </c>
      <c r="AT2445" s="26">
        <v>1</v>
      </c>
      <c r="AZ2445" s="26">
        <v>1</v>
      </c>
      <c r="BB2445">
        <v>1</v>
      </c>
      <c r="BH2445" t="s">
        <v>1499</v>
      </c>
    </row>
    <row r="2446" spans="10:60" x14ac:dyDescent="0.3">
      <c r="BH2446" t="s">
        <v>1500</v>
      </c>
    </row>
    <row r="2448" spans="10:60" x14ac:dyDescent="0.3">
      <c r="BH2448" t="s">
        <v>1501</v>
      </c>
    </row>
    <row r="2450" spans="60:60" x14ac:dyDescent="0.3">
      <c r="BH2450" t="s">
        <v>1502</v>
      </c>
    </row>
    <row r="2452" spans="60:60" x14ac:dyDescent="0.3">
      <c r="BH2452" t="s">
        <v>1503</v>
      </c>
    </row>
    <row r="2454" spans="60:60" x14ac:dyDescent="0.3">
      <c r="BH2454" t="s">
        <v>1504</v>
      </c>
    </row>
    <row r="2455" spans="60:60" x14ac:dyDescent="0.3">
      <c r="BH2455" t="s">
        <v>1505</v>
      </c>
    </row>
    <row r="2456" spans="60:60" x14ac:dyDescent="0.3">
      <c r="BH2456" t="s">
        <v>1</v>
      </c>
    </row>
    <row r="2457" spans="60:60" x14ac:dyDescent="0.3">
      <c r="BH2457" t="s">
        <v>21</v>
      </c>
    </row>
    <row r="2458" spans="60:60" x14ac:dyDescent="0.3">
      <c r="BH2458" t="s">
        <v>1506</v>
      </c>
    </row>
    <row r="2459" spans="60:60" x14ac:dyDescent="0.3">
      <c r="BH2459" t="s">
        <v>1507</v>
      </c>
    </row>
    <row r="2461" spans="60:60" x14ac:dyDescent="0.3">
      <c r="BH2461" t="s">
        <v>1107</v>
      </c>
    </row>
    <row r="2462" spans="60:60" x14ac:dyDescent="0.3">
      <c r="BH2462" t="s">
        <v>1508</v>
      </c>
    </row>
    <row r="2464" spans="60:60" x14ac:dyDescent="0.3">
      <c r="BH2464" t="s">
        <v>1509</v>
      </c>
    </row>
    <row r="2466" spans="60:60" x14ac:dyDescent="0.3">
      <c r="BH2466" t="s">
        <v>141</v>
      </c>
    </row>
    <row r="2468" spans="60:60" x14ac:dyDescent="0.3">
      <c r="BH2468" t="s">
        <v>1510</v>
      </c>
    </row>
    <row r="2470" spans="60:60" x14ac:dyDescent="0.3">
      <c r="BH2470" t="s">
        <v>1511</v>
      </c>
    </row>
    <row r="2472" spans="60:60" x14ac:dyDescent="0.3">
      <c r="BH2472" t="s">
        <v>1512</v>
      </c>
    </row>
    <row r="2473" spans="60:60" x14ac:dyDescent="0.3">
      <c r="BH2473" t="s">
        <v>1513</v>
      </c>
    </row>
    <row r="2474" spans="60:60" x14ac:dyDescent="0.3">
      <c r="BH2474" t="s">
        <v>1514</v>
      </c>
    </row>
    <row r="2475" spans="60:60" x14ac:dyDescent="0.3">
      <c r="BH2475" t="s">
        <v>1515</v>
      </c>
    </row>
    <row r="2476" spans="60:60" x14ac:dyDescent="0.3">
      <c r="BH2476" t="s">
        <v>8</v>
      </c>
    </row>
    <row r="2477" spans="60:60" x14ac:dyDescent="0.3">
      <c r="BH2477" t="s">
        <v>1516</v>
      </c>
    </row>
    <row r="2479" spans="60:60" x14ac:dyDescent="0.3">
      <c r="BH2479" t="s">
        <v>1517</v>
      </c>
    </row>
    <row r="2481" spans="11:60" x14ac:dyDescent="0.3">
      <c r="BH2481" t="s">
        <v>1518</v>
      </c>
    </row>
    <row r="2483" spans="11:60" x14ac:dyDescent="0.3">
      <c r="BH2483" t="s">
        <v>1519</v>
      </c>
    </row>
    <row r="2485" spans="11:60" x14ac:dyDescent="0.3">
      <c r="BH2485" t="s">
        <v>1520</v>
      </c>
    </row>
    <row r="2486" spans="11:60" x14ac:dyDescent="0.3">
      <c r="BH2486" t="s">
        <v>24</v>
      </c>
    </row>
    <row r="2487" spans="11:60" x14ac:dyDescent="0.3">
      <c r="BH2487" t="s">
        <v>1521</v>
      </c>
    </row>
    <row r="2488" spans="11:60" x14ac:dyDescent="0.3">
      <c r="BH2488" t="s">
        <v>1522</v>
      </c>
    </row>
    <row r="2489" spans="11:60" x14ac:dyDescent="0.3">
      <c r="K2489">
        <v>1</v>
      </c>
      <c r="S2489">
        <v>1</v>
      </c>
      <c r="V2489">
        <v>1</v>
      </c>
      <c r="AF2489">
        <v>1</v>
      </c>
      <c r="AJ2489" s="26">
        <v>1</v>
      </c>
      <c r="AM2489" s="26">
        <v>44</v>
      </c>
      <c r="AP2489" s="26">
        <v>1</v>
      </c>
      <c r="AV2489" s="26">
        <v>1</v>
      </c>
      <c r="AZ2489" s="26">
        <v>1</v>
      </c>
      <c r="BB2489">
        <v>1</v>
      </c>
      <c r="BH2489" t="s">
        <v>1523</v>
      </c>
    </row>
    <row r="2490" spans="11:60" x14ac:dyDescent="0.3">
      <c r="BH2490" t="s">
        <v>1524</v>
      </c>
    </row>
    <row r="2492" spans="11:60" x14ac:dyDescent="0.3">
      <c r="BH2492" t="s">
        <v>1525</v>
      </c>
    </row>
    <row r="2493" spans="11:60" x14ac:dyDescent="0.3">
      <c r="BH2493" t="s">
        <v>1526</v>
      </c>
    </row>
    <row r="2494" spans="11:60" x14ac:dyDescent="0.3">
      <c r="BH2494" t="s">
        <v>1527</v>
      </c>
    </row>
    <row r="2495" spans="11:60" x14ac:dyDescent="0.3">
      <c r="BH2495" t="s">
        <v>1528</v>
      </c>
    </row>
    <row r="2497" spans="60:60" x14ac:dyDescent="0.3">
      <c r="BH2497" t="s">
        <v>1529</v>
      </c>
    </row>
    <row r="2499" spans="60:60" x14ac:dyDescent="0.3">
      <c r="BH2499" t="s">
        <v>1530</v>
      </c>
    </row>
    <row r="2501" spans="60:60" x14ac:dyDescent="0.3">
      <c r="BH2501" t="s">
        <v>1531</v>
      </c>
    </row>
    <row r="2503" spans="60:60" x14ac:dyDescent="0.3">
      <c r="BH2503" t="s">
        <v>1532</v>
      </c>
    </row>
    <row r="2505" spans="60:60" x14ac:dyDescent="0.3">
      <c r="BH2505" t="s">
        <v>1533</v>
      </c>
    </row>
    <row r="2506" spans="60:60" x14ac:dyDescent="0.3">
      <c r="BH2506" t="s">
        <v>1534</v>
      </c>
    </row>
    <row r="2508" spans="60:60" x14ac:dyDescent="0.3">
      <c r="BH2508" t="s">
        <v>1535</v>
      </c>
    </row>
    <row r="2510" spans="60:60" x14ac:dyDescent="0.3">
      <c r="BH2510" t="s">
        <v>1</v>
      </c>
    </row>
    <row r="2511" spans="60:60" x14ac:dyDescent="0.3">
      <c r="BH2511" t="s">
        <v>23</v>
      </c>
    </row>
    <row r="2512" spans="60:60" x14ac:dyDescent="0.3">
      <c r="BH2512" t="s">
        <v>1536</v>
      </c>
    </row>
    <row r="2513" spans="58:60" x14ac:dyDescent="0.3">
      <c r="BH2513" t="s">
        <v>1537</v>
      </c>
    </row>
    <row r="2514" spans="58:60" x14ac:dyDescent="0.3">
      <c r="BF2514">
        <v>1</v>
      </c>
      <c r="BH2514" t="s">
        <v>1538</v>
      </c>
    </row>
    <row r="2515" spans="58:60" x14ac:dyDescent="0.3">
      <c r="BH2515" t="s">
        <v>1539</v>
      </c>
    </row>
    <row r="2516" spans="58:60" x14ac:dyDescent="0.3">
      <c r="BH2516" t="s">
        <v>1540</v>
      </c>
    </row>
    <row r="2517" spans="58:60" x14ac:dyDescent="0.3">
      <c r="BH2517" t="s">
        <v>143</v>
      </c>
    </row>
    <row r="2518" spans="58:60" x14ac:dyDescent="0.3">
      <c r="BH2518" t="s">
        <v>6</v>
      </c>
    </row>
    <row r="2519" spans="58:60" x14ac:dyDescent="0.3">
      <c r="BH2519" t="s">
        <v>1541</v>
      </c>
    </row>
    <row r="2521" spans="58:60" x14ac:dyDescent="0.3">
      <c r="BH2521" t="s">
        <v>1542</v>
      </c>
    </row>
    <row r="2523" spans="58:60" x14ac:dyDescent="0.3">
      <c r="BH2523" t="s">
        <v>1543</v>
      </c>
    </row>
    <row r="2525" spans="58:60" x14ac:dyDescent="0.3">
      <c r="BH2525" t="s">
        <v>1544</v>
      </c>
    </row>
    <row r="2527" spans="58:60" x14ac:dyDescent="0.3">
      <c r="BH2527" t="s">
        <v>1545</v>
      </c>
    </row>
    <row r="2529" spans="60:60" x14ac:dyDescent="0.3">
      <c r="BH2529" t="s">
        <v>1546</v>
      </c>
    </row>
    <row r="2531" spans="60:60" x14ac:dyDescent="0.3">
      <c r="BH2531" t="s">
        <v>1547</v>
      </c>
    </row>
    <row r="2533" spans="60:60" x14ac:dyDescent="0.3">
      <c r="BH2533" t="s">
        <v>1548</v>
      </c>
    </row>
    <row r="2535" spans="60:60" x14ac:dyDescent="0.3">
      <c r="BH2535" t="s">
        <v>1549</v>
      </c>
    </row>
    <row r="2536" spans="60:60" x14ac:dyDescent="0.3">
      <c r="BH2536" t="s">
        <v>20</v>
      </c>
    </row>
    <row r="2538" spans="60:60" x14ac:dyDescent="0.3">
      <c r="BH2538" t="s">
        <v>1550</v>
      </c>
    </row>
    <row r="2539" spans="60:60" x14ac:dyDescent="0.3">
      <c r="BH2539" t="s">
        <v>1551</v>
      </c>
    </row>
    <row r="2541" spans="60:60" x14ac:dyDescent="0.3">
      <c r="BH2541" t="s">
        <v>127</v>
      </c>
    </row>
    <row r="2543" spans="60:60" x14ac:dyDescent="0.3">
      <c r="BH2543" t="s">
        <v>1552</v>
      </c>
    </row>
    <row r="2545" spans="11:60" x14ac:dyDescent="0.3">
      <c r="BH2545" t="s">
        <v>1553</v>
      </c>
    </row>
    <row r="2547" spans="11:60" x14ac:dyDescent="0.3">
      <c r="BH2547" t="s">
        <v>1554</v>
      </c>
    </row>
    <row r="2548" spans="11:60" x14ac:dyDescent="0.3">
      <c r="BF2548">
        <v>1</v>
      </c>
      <c r="BH2548" t="s">
        <v>1555</v>
      </c>
    </row>
    <row r="2550" spans="11:60" x14ac:dyDescent="0.3">
      <c r="BH2550" t="s">
        <v>1556</v>
      </c>
    </row>
    <row r="2551" spans="11:60" x14ac:dyDescent="0.3">
      <c r="BF2551">
        <v>1</v>
      </c>
      <c r="BH2551" t="s">
        <v>1557</v>
      </c>
    </row>
    <row r="2552" spans="11:60" x14ac:dyDescent="0.3">
      <c r="BH2552" t="s">
        <v>1558</v>
      </c>
    </row>
    <row r="2553" spans="11:60" x14ac:dyDescent="0.3">
      <c r="BH2553" t="s">
        <v>1559</v>
      </c>
    </row>
    <row r="2554" spans="11:60" x14ac:dyDescent="0.3">
      <c r="BH2554" t="s">
        <v>1560</v>
      </c>
    </row>
    <row r="2556" spans="11:60" x14ac:dyDescent="0.3">
      <c r="BH2556" t="s">
        <v>595</v>
      </c>
    </row>
    <row r="2557" spans="11:60" x14ac:dyDescent="0.3">
      <c r="BH2557" t="s">
        <v>1558</v>
      </c>
    </row>
    <row r="2558" spans="11:60" x14ac:dyDescent="0.3">
      <c r="BH2558" t="s">
        <v>1561</v>
      </c>
    </row>
    <row r="2559" spans="11:60" x14ac:dyDescent="0.3">
      <c r="K2559">
        <v>1</v>
      </c>
      <c r="R2559">
        <v>1</v>
      </c>
      <c r="W2559">
        <v>1</v>
      </c>
      <c r="AA2559">
        <v>1</v>
      </c>
      <c r="AK2559" s="26">
        <v>1</v>
      </c>
      <c r="AM2559" s="26">
        <v>59</v>
      </c>
      <c r="AQ2559" s="26">
        <v>1</v>
      </c>
      <c r="AT2559" s="26">
        <v>1</v>
      </c>
      <c r="AZ2559" s="26">
        <v>1</v>
      </c>
      <c r="BC2559">
        <v>1</v>
      </c>
      <c r="BH2559" t="s">
        <v>1562</v>
      </c>
    </row>
    <row r="2560" spans="11:60" x14ac:dyDescent="0.3">
      <c r="BH2560" t="s">
        <v>1563</v>
      </c>
    </row>
    <row r="2562" spans="60:60" x14ac:dyDescent="0.3">
      <c r="BH2562" t="s">
        <v>1564</v>
      </c>
    </row>
    <row r="2563" spans="60:60" x14ac:dyDescent="0.3">
      <c r="BH2563" t="s">
        <v>1565</v>
      </c>
    </row>
    <row r="2564" spans="60:60" x14ac:dyDescent="0.3">
      <c r="BH2564" t="s">
        <v>122</v>
      </c>
    </row>
    <row r="2566" spans="60:60" x14ac:dyDescent="0.3">
      <c r="BH2566" t="s">
        <v>1566</v>
      </c>
    </row>
    <row r="2568" spans="60:60" x14ac:dyDescent="0.3">
      <c r="BH2568" t="s">
        <v>1567</v>
      </c>
    </row>
    <row r="2570" spans="60:60" x14ac:dyDescent="0.3">
      <c r="BH2570" t="s">
        <v>1568</v>
      </c>
    </row>
    <row r="2572" spans="60:60" x14ac:dyDescent="0.3">
      <c r="BH2572" t="s">
        <v>1569</v>
      </c>
    </row>
    <row r="2574" spans="60:60" x14ac:dyDescent="0.3">
      <c r="BH2574" t="s">
        <v>1570</v>
      </c>
    </row>
    <row r="2576" spans="60:60" x14ac:dyDescent="0.3">
      <c r="BH2576" t="s">
        <v>1571</v>
      </c>
    </row>
    <row r="2578" spans="12:60" x14ac:dyDescent="0.3">
      <c r="BH2578" t="s">
        <v>1572</v>
      </c>
    </row>
    <row r="2579" spans="12:60" x14ac:dyDescent="0.3">
      <c r="L2579">
        <v>1</v>
      </c>
      <c r="S2579">
        <v>1</v>
      </c>
      <c r="U2579">
        <v>1</v>
      </c>
      <c r="AF2579">
        <v>1</v>
      </c>
      <c r="AK2579" s="26">
        <v>1</v>
      </c>
      <c r="AM2579" s="26">
        <v>67</v>
      </c>
      <c r="AP2579" s="26">
        <v>1</v>
      </c>
      <c r="AU2579" s="26">
        <v>1</v>
      </c>
      <c r="AZ2579" s="26">
        <v>1</v>
      </c>
      <c r="BC2579">
        <v>1</v>
      </c>
      <c r="BH2579" t="s">
        <v>1573</v>
      </c>
    </row>
    <row r="2580" spans="12:60" x14ac:dyDescent="0.3">
      <c r="BH2580" t="s">
        <v>1574</v>
      </c>
    </row>
    <row r="2582" spans="12:60" x14ac:dyDescent="0.3">
      <c r="BH2582" t="s">
        <v>1575</v>
      </c>
    </row>
    <row r="2583" spans="12:60" x14ac:dyDescent="0.3">
      <c r="BH2583" t="s">
        <v>523</v>
      </c>
    </row>
    <row r="2584" spans="12:60" x14ac:dyDescent="0.3">
      <c r="BH2584" t="s">
        <v>1576</v>
      </c>
    </row>
    <row r="2585" spans="12:60" x14ac:dyDescent="0.3">
      <c r="BH2585" t="s">
        <v>1577</v>
      </c>
    </row>
    <row r="2587" spans="12:60" x14ac:dyDescent="0.3">
      <c r="BH2587" t="s">
        <v>1578</v>
      </c>
    </row>
    <row r="2588" spans="12:60" x14ac:dyDescent="0.3">
      <c r="BH2588" t="s">
        <v>1579</v>
      </c>
    </row>
    <row r="2590" spans="12:60" x14ac:dyDescent="0.3">
      <c r="BH2590" t="s">
        <v>1580</v>
      </c>
    </row>
    <row r="2592" spans="12:60" x14ac:dyDescent="0.3">
      <c r="BH2592" t="s">
        <v>1581</v>
      </c>
    </row>
    <row r="2594" spans="12:60" x14ac:dyDescent="0.3">
      <c r="BH2594" t="s">
        <v>1582</v>
      </c>
    </row>
    <row r="2596" spans="12:60" x14ac:dyDescent="0.3">
      <c r="BH2596" t="s">
        <v>1583</v>
      </c>
    </row>
    <row r="2597" spans="12:60" x14ac:dyDescent="0.3">
      <c r="L2597">
        <v>1</v>
      </c>
      <c r="P2597">
        <v>1</v>
      </c>
      <c r="V2597">
        <v>1</v>
      </c>
      <c r="AB2597">
        <v>1</v>
      </c>
      <c r="AN2597" s="26">
        <v>1</v>
      </c>
      <c r="AR2597" s="26">
        <v>1</v>
      </c>
      <c r="AU2597" s="26">
        <v>1</v>
      </c>
      <c r="AZ2597" s="26">
        <v>1</v>
      </c>
      <c r="BC2597">
        <v>1</v>
      </c>
      <c r="BH2597" t="s">
        <v>1584</v>
      </c>
    </row>
    <row r="2598" spans="12:60" x14ac:dyDescent="0.3">
      <c r="BH2598" t="s">
        <v>1585</v>
      </c>
    </row>
    <row r="2600" spans="12:60" x14ac:dyDescent="0.3">
      <c r="BH2600" t="s">
        <v>1586</v>
      </c>
    </row>
    <row r="2601" spans="12:60" x14ac:dyDescent="0.3">
      <c r="BH2601" t="s">
        <v>1587</v>
      </c>
    </row>
    <row r="2602" spans="12:60" x14ac:dyDescent="0.3">
      <c r="BH2602" t="s">
        <v>1588</v>
      </c>
    </row>
    <row r="2604" spans="12:60" x14ac:dyDescent="0.3">
      <c r="BH2604" t="s">
        <v>1589</v>
      </c>
    </row>
    <row r="2606" spans="12:60" x14ac:dyDescent="0.3">
      <c r="BH2606" t="s">
        <v>1590</v>
      </c>
    </row>
    <row r="2608" spans="12:60" x14ac:dyDescent="0.3">
      <c r="BH2608" t="s">
        <v>1591</v>
      </c>
    </row>
    <row r="2609" spans="12:60" x14ac:dyDescent="0.3">
      <c r="BH2609" t="s">
        <v>6</v>
      </c>
    </row>
    <row r="2610" spans="12:60" x14ac:dyDescent="0.3">
      <c r="BH2610" t="s">
        <v>1592</v>
      </c>
    </row>
    <row r="2612" spans="12:60" x14ac:dyDescent="0.3">
      <c r="BH2612" t="s">
        <v>1593</v>
      </c>
    </row>
    <row r="2614" spans="12:60" x14ac:dyDescent="0.3">
      <c r="BH2614" t="s">
        <v>1594</v>
      </c>
    </row>
    <row r="2616" spans="12:60" x14ac:dyDescent="0.3">
      <c r="BH2616" t="s">
        <v>1595</v>
      </c>
    </row>
    <row r="2617" spans="12:60" x14ac:dyDescent="0.3">
      <c r="L2617">
        <v>1</v>
      </c>
      <c r="P2617">
        <v>1</v>
      </c>
      <c r="U2617">
        <v>1</v>
      </c>
      <c r="AB2617">
        <v>1</v>
      </c>
      <c r="AK2617" s="26">
        <v>1</v>
      </c>
      <c r="AM2617" s="26">
        <v>65</v>
      </c>
      <c r="AP2617" s="26">
        <v>1</v>
      </c>
      <c r="AV2617" s="26">
        <v>1</v>
      </c>
      <c r="AZ2617" s="26">
        <v>1</v>
      </c>
      <c r="BB2617">
        <v>1</v>
      </c>
      <c r="BH2617" t="s">
        <v>1596</v>
      </c>
    </row>
    <row r="2618" spans="12:60" x14ac:dyDescent="0.3">
      <c r="BH2618" t="s">
        <v>1597</v>
      </c>
    </row>
    <row r="2620" spans="12:60" x14ac:dyDescent="0.3">
      <c r="BH2620" t="s">
        <v>1598</v>
      </c>
    </row>
    <row r="2621" spans="12:60" x14ac:dyDescent="0.3">
      <c r="BH2621" t="s">
        <v>1599</v>
      </c>
    </row>
    <row r="2623" spans="12:60" x14ac:dyDescent="0.3">
      <c r="BH2623" t="s">
        <v>1600</v>
      </c>
    </row>
    <row r="2625" spans="60:60" x14ac:dyDescent="0.3">
      <c r="BH2625" t="s">
        <v>1601</v>
      </c>
    </row>
    <row r="2627" spans="60:60" x14ac:dyDescent="0.3">
      <c r="BH2627" t="s">
        <v>1602</v>
      </c>
    </row>
    <row r="2629" spans="60:60" x14ac:dyDescent="0.3">
      <c r="BH2629" t="s">
        <v>1603</v>
      </c>
    </row>
    <row r="2631" spans="60:60" x14ac:dyDescent="0.3">
      <c r="BH2631" t="s">
        <v>1604</v>
      </c>
    </row>
    <row r="2633" spans="60:60" x14ac:dyDescent="0.3">
      <c r="BH2633" t="s">
        <v>128</v>
      </c>
    </row>
    <row r="2634" spans="60:60" x14ac:dyDescent="0.3">
      <c r="BH2634" t="s">
        <v>18</v>
      </c>
    </row>
    <row r="2636" spans="60:60" x14ac:dyDescent="0.3">
      <c r="BH2636" t="s">
        <v>1605</v>
      </c>
    </row>
    <row r="2637" spans="60:60" x14ac:dyDescent="0.3">
      <c r="BH2637" t="s">
        <v>1606</v>
      </c>
    </row>
    <row r="2639" spans="60:60" x14ac:dyDescent="0.3">
      <c r="BH2639" t="s">
        <v>1607</v>
      </c>
    </row>
    <row r="2641" spans="12:60" x14ac:dyDescent="0.3">
      <c r="BH2641" t="s">
        <v>1608</v>
      </c>
    </row>
    <row r="2643" spans="12:60" x14ac:dyDescent="0.3">
      <c r="BH2643" t="s">
        <v>1609</v>
      </c>
    </row>
    <row r="2645" spans="12:60" x14ac:dyDescent="0.3">
      <c r="BH2645" t="s">
        <v>1610</v>
      </c>
    </row>
    <row r="2647" spans="12:60" x14ac:dyDescent="0.3">
      <c r="BH2647" t="s">
        <v>1611</v>
      </c>
    </row>
    <row r="2648" spans="12:60" x14ac:dyDescent="0.3">
      <c r="L2648">
        <v>1</v>
      </c>
      <c r="S2648">
        <v>1</v>
      </c>
      <c r="V2648">
        <v>1</v>
      </c>
      <c r="AF2648">
        <v>1</v>
      </c>
      <c r="AJ2648" s="26">
        <v>1</v>
      </c>
      <c r="AM2648" s="26">
        <v>50</v>
      </c>
      <c r="AP2648" s="26">
        <v>1</v>
      </c>
      <c r="AV2648" s="26">
        <v>1</v>
      </c>
      <c r="AZ2648" s="26">
        <v>1</v>
      </c>
      <c r="BB2648">
        <v>1</v>
      </c>
      <c r="BH2648" t="s">
        <v>1612</v>
      </c>
    </row>
    <row r="2649" spans="12:60" x14ac:dyDescent="0.3">
      <c r="BH2649" t="s">
        <v>1613</v>
      </c>
    </row>
    <row r="2651" spans="12:60" x14ac:dyDescent="0.3">
      <c r="BH2651" t="s">
        <v>1614</v>
      </c>
    </row>
    <row r="2652" spans="12:60" x14ac:dyDescent="0.3">
      <c r="BH2652" t="s">
        <v>1323</v>
      </c>
    </row>
    <row r="2653" spans="12:60" x14ac:dyDescent="0.3">
      <c r="BH2653" t="s">
        <v>1615</v>
      </c>
    </row>
    <row r="2655" spans="12:60" x14ac:dyDescent="0.3">
      <c r="BH2655" t="s">
        <v>1616</v>
      </c>
    </row>
    <row r="2657" spans="60:60" x14ac:dyDescent="0.3">
      <c r="BH2657" t="s">
        <v>1617</v>
      </c>
    </row>
    <row r="2659" spans="60:60" x14ac:dyDescent="0.3">
      <c r="BH2659" t="s">
        <v>1618</v>
      </c>
    </row>
    <row r="2661" spans="60:60" x14ac:dyDescent="0.3">
      <c r="BH2661" t="s">
        <v>1619</v>
      </c>
    </row>
    <row r="2663" spans="60:60" x14ac:dyDescent="0.3">
      <c r="BH2663" t="s">
        <v>1620</v>
      </c>
    </row>
    <row r="2665" spans="60:60" x14ac:dyDescent="0.3">
      <c r="BH2665" t="s">
        <v>1621</v>
      </c>
    </row>
    <row r="2667" spans="60:60" x14ac:dyDescent="0.3">
      <c r="BH2667" t="s">
        <v>1622</v>
      </c>
    </row>
    <row r="2668" spans="60:60" x14ac:dyDescent="0.3">
      <c r="BH2668" t="s">
        <v>1623</v>
      </c>
    </row>
    <row r="2670" spans="60:60" x14ac:dyDescent="0.3">
      <c r="BH2670" t="s">
        <v>1624</v>
      </c>
    </row>
    <row r="2672" spans="60:60" x14ac:dyDescent="0.3">
      <c r="BH2672" t="s">
        <v>1625</v>
      </c>
    </row>
    <row r="2674" spans="60:60" x14ac:dyDescent="0.3">
      <c r="BH2674" t="s">
        <v>1626</v>
      </c>
    </row>
    <row r="2676" spans="60:60" x14ac:dyDescent="0.3">
      <c r="BH2676" t="s">
        <v>1627</v>
      </c>
    </row>
    <row r="2678" spans="60:60" x14ac:dyDescent="0.3">
      <c r="BH2678" t="s">
        <v>1628</v>
      </c>
    </row>
    <row r="2679" spans="60:60" x14ac:dyDescent="0.3">
      <c r="BH2679" t="s">
        <v>1629</v>
      </c>
    </row>
    <row r="2681" spans="60:60" x14ac:dyDescent="0.3">
      <c r="BH2681" t="s">
        <v>1630</v>
      </c>
    </row>
    <row r="2682" spans="60:60" x14ac:dyDescent="0.3">
      <c r="BH2682" t="s">
        <v>1631</v>
      </c>
    </row>
    <row r="2684" spans="60:60" x14ac:dyDescent="0.3">
      <c r="BH2684" t="s">
        <v>1632</v>
      </c>
    </row>
    <row r="2686" spans="60:60" x14ac:dyDescent="0.3">
      <c r="BH2686" t="s">
        <v>1633</v>
      </c>
    </row>
    <row r="2688" spans="60:60" x14ac:dyDescent="0.3">
      <c r="BH2688" t="s">
        <v>1634</v>
      </c>
    </row>
    <row r="2689" spans="60:60" x14ac:dyDescent="0.3">
      <c r="BH2689" t="s">
        <v>22</v>
      </c>
    </row>
    <row r="2690" spans="60:60" x14ac:dyDescent="0.3">
      <c r="BH2690" t="s">
        <v>1635</v>
      </c>
    </row>
    <row r="2691" spans="60:60" x14ac:dyDescent="0.3">
      <c r="BH2691" t="s">
        <v>1636</v>
      </c>
    </row>
    <row r="2693" spans="60:60" x14ac:dyDescent="0.3">
      <c r="BH2693" t="s">
        <v>1637</v>
      </c>
    </row>
    <row r="2694" spans="60:60" x14ac:dyDescent="0.3">
      <c r="BH2694" t="s">
        <v>1638</v>
      </c>
    </row>
    <row r="2695" spans="60:60" x14ac:dyDescent="0.3">
      <c r="BH2695" t="s">
        <v>1639</v>
      </c>
    </row>
    <row r="2696" spans="60:60" x14ac:dyDescent="0.3">
      <c r="BH2696" t="s">
        <v>1640</v>
      </c>
    </row>
    <row r="2697" spans="60:60" x14ac:dyDescent="0.3">
      <c r="BH2697" t="s">
        <v>122</v>
      </c>
    </row>
    <row r="2699" spans="60:60" x14ac:dyDescent="0.3">
      <c r="BH2699" t="s">
        <v>1641</v>
      </c>
    </row>
    <row r="2700" spans="60:60" x14ac:dyDescent="0.3">
      <c r="BH2700" t="s">
        <v>122</v>
      </c>
    </row>
    <row r="2701" spans="60:60" x14ac:dyDescent="0.3">
      <c r="BH2701" t="s">
        <v>1642</v>
      </c>
    </row>
    <row r="2703" spans="60:60" x14ac:dyDescent="0.3">
      <c r="BH2703" t="s">
        <v>1643</v>
      </c>
    </row>
    <row r="2705" spans="60:60" x14ac:dyDescent="0.3">
      <c r="BH2705" t="s">
        <v>1644</v>
      </c>
    </row>
    <row r="2707" spans="60:60" x14ac:dyDescent="0.3">
      <c r="BH2707" t="s">
        <v>1645</v>
      </c>
    </row>
    <row r="2709" spans="60:60" x14ac:dyDescent="0.3">
      <c r="BH2709" t="s">
        <v>1646</v>
      </c>
    </row>
    <row r="2711" spans="60:60" x14ac:dyDescent="0.3">
      <c r="BH2711" t="s">
        <v>1647</v>
      </c>
    </row>
    <row r="2712" spans="60:60" x14ac:dyDescent="0.3">
      <c r="BH2712" t="s">
        <v>1648</v>
      </c>
    </row>
    <row r="2714" spans="60:60" x14ac:dyDescent="0.3">
      <c r="BH2714" t="s">
        <v>1649</v>
      </c>
    </row>
    <row r="2715" spans="60:60" x14ac:dyDescent="0.3">
      <c r="BH2715" t="s">
        <v>797</v>
      </c>
    </row>
    <row r="2716" spans="60:60" x14ac:dyDescent="0.3">
      <c r="BH2716" t="s">
        <v>1650</v>
      </c>
    </row>
    <row r="2717" spans="60:60" x14ac:dyDescent="0.3">
      <c r="BH2717" t="s">
        <v>1651</v>
      </c>
    </row>
    <row r="2719" spans="60:60" x14ac:dyDescent="0.3">
      <c r="BH2719" t="s">
        <v>1587</v>
      </c>
    </row>
    <row r="2720" spans="60:60" x14ac:dyDescent="0.3">
      <c r="BH2720" t="s">
        <v>1652</v>
      </c>
    </row>
    <row r="2722" spans="60:60" x14ac:dyDescent="0.3">
      <c r="BH2722" t="s">
        <v>1653</v>
      </c>
    </row>
    <row r="2724" spans="60:60" x14ac:dyDescent="0.3">
      <c r="BH2724" t="s">
        <v>1654</v>
      </c>
    </row>
    <row r="2726" spans="60:60" x14ac:dyDescent="0.3">
      <c r="BH2726" t="s">
        <v>1655</v>
      </c>
    </row>
    <row r="2727" spans="60:60" x14ac:dyDescent="0.3">
      <c r="BH2727" t="s">
        <v>523</v>
      </c>
    </row>
    <row r="2729" spans="60:60" x14ac:dyDescent="0.3">
      <c r="BH2729" t="s">
        <v>1656</v>
      </c>
    </row>
    <row r="2730" spans="60:60" x14ac:dyDescent="0.3">
      <c r="BH2730" t="s">
        <v>1657</v>
      </c>
    </row>
    <row r="2732" spans="60:60" x14ac:dyDescent="0.3">
      <c r="BH2732" t="s">
        <v>1658</v>
      </c>
    </row>
    <row r="2733" spans="60:60" x14ac:dyDescent="0.3">
      <c r="BH2733" t="s">
        <v>1659</v>
      </c>
    </row>
    <row r="2735" spans="60:60" x14ac:dyDescent="0.3">
      <c r="BH2735" t="s">
        <v>1660</v>
      </c>
    </row>
    <row r="2736" spans="60:60" x14ac:dyDescent="0.3">
      <c r="BH2736" t="s">
        <v>122</v>
      </c>
    </row>
    <row r="2737" spans="12:60" x14ac:dyDescent="0.3">
      <c r="BH2737" t="s">
        <v>1661</v>
      </c>
    </row>
    <row r="2739" spans="12:60" x14ac:dyDescent="0.3">
      <c r="BH2739" t="s">
        <v>1662</v>
      </c>
    </row>
    <row r="2741" spans="12:60" x14ac:dyDescent="0.3">
      <c r="BH2741" t="s">
        <v>1663</v>
      </c>
    </row>
    <row r="2743" spans="12:60" x14ac:dyDescent="0.3">
      <c r="BH2743" t="s">
        <v>1664</v>
      </c>
    </row>
    <row r="2745" spans="12:60" x14ac:dyDescent="0.3">
      <c r="BH2745" t="s">
        <v>1665</v>
      </c>
    </row>
    <row r="2747" spans="12:60" x14ac:dyDescent="0.3">
      <c r="BH2747" t="s">
        <v>1666</v>
      </c>
    </row>
    <row r="2748" spans="12:60" x14ac:dyDescent="0.3">
      <c r="L2748">
        <v>1</v>
      </c>
      <c r="S2748">
        <v>1</v>
      </c>
      <c r="W2748">
        <v>1</v>
      </c>
      <c r="AF2748">
        <v>1</v>
      </c>
      <c r="AN2748" s="26">
        <v>1</v>
      </c>
      <c r="AP2748" s="26">
        <v>1</v>
      </c>
      <c r="AV2748" s="26">
        <v>1</v>
      </c>
      <c r="AZ2748" s="26">
        <v>1</v>
      </c>
      <c r="BC2748">
        <v>1</v>
      </c>
      <c r="BH2748" t="s">
        <v>1667</v>
      </c>
    </row>
    <row r="2749" spans="12:60" x14ac:dyDescent="0.3">
      <c r="BH2749" t="s">
        <v>1668</v>
      </c>
    </row>
    <row r="2750" spans="12:60" x14ac:dyDescent="0.3">
      <c r="BH2750" t="s">
        <v>1669</v>
      </c>
    </row>
    <row r="2752" spans="12:60" x14ac:dyDescent="0.3">
      <c r="BH2752" t="s">
        <v>1670</v>
      </c>
    </row>
    <row r="2753" spans="60:60" x14ac:dyDescent="0.3">
      <c r="BH2753" t="s">
        <v>1671</v>
      </c>
    </row>
    <row r="2754" spans="60:60" x14ac:dyDescent="0.3">
      <c r="BH2754" t="s">
        <v>133</v>
      </c>
    </row>
    <row r="2755" spans="60:60" x14ac:dyDescent="0.3">
      <c r="BH2755" t="s">
        <v>122</v>
      </c>
    </row>
    <row r="2757" spans="60:60" x14ac:dyDescent="0.3">
      <c r="BH2757" t="s">
        <v>1672</v>
      </c>
    </row>
    <row r="2759" spans="60:60" x14ac:dyDescent="0.3">
      <c r="BH2759" t="s">
        <v>1673</v>
      </c>
    </row>
    <row r="2761" spans="60:60" x14ac:dyDescent="0.3">
      <c r="BH2761" t="s">
        <v>1674</v>
      </c>
    </row>
    <row r="2763" spans="60:60" x14ac:dyDescent="0.3">
      <c r="BH2763" t="s">
        <v>1675</v>
      </c>
    </row>
    <row r="2765" spans="60:60" x14ac:dyDescent="0.3">
      <c r="BH2765" t="s">
        <v>1676</v>
      </c>
    </row>
    <row r="2767" spans="60:60" x14ac:dyDescent="0.3">
      <c r="BH2767" t="s">
        <v>1677</v>
      </c>
    </row>
    <row r="2768" spans="60:60" x14ac:dyDescent="0.3">
      <c r="BH2768" t="s">
        <v>1678</v>
      </c>
    </row>
    <row r="2769" spans="12:60" x14ac:dyDescent="0.3">
      <c r="L2769">
        <v>1</v>
      </c>
      <c r="Q2769">
        <v>1</v>
      </c>
      <c r="W2769">
        <v>1</v>
      </c>
      <c r="AC2769">
        <v>1</v>
      </c>
      <c r="AL2769" s="26">
        <v>1</v>
      </c>
      <c r="AM2769" s="26">
        <v>78</v>
      </c>
      <c r="AP2769" s="26">
        <v>1</v>
      </c>
      <c r="AV2769" s="26">
        <v>1</v>
      </c>
      <c r="AZ2769" s="26">
        <v>1</v>
      </c>
      <c r="BB2769">
        <v>1</v>
      </c>
      <c r="BH2769" t="s">
        <v>1679</v>
      </c>
    </row>
    <row r="2770" spans="12:60" x14ac:dyDescent="0.3">
      <c r="BH2770" t="s">
        <v>1680</v>
      </c>
    </row>
    <row r="2771" spans="12:60" x14ac:dyDescent="0.3">
      <c r="BH2771" t="s">
        <v>23</v>
      </c>
    </row>
    <row r="2772" spans="12:60" x14ac:dyDescent="0.3">
      <c r="BH2772" t="s">
        <v>1681</v>
      </c>
    </row>
    <row r="2773" spans="12:60" x14ac:dyDescent="0.3">
      <c r="BH2773" t="s">
        <v>135</v>
      </c>
    </row>
    <row r="2775" spans="12:60" x14ac:dyDescent="0.3">
      <c r="BH2775" t="s">
        <v>1682</v>
      </c>
    </row>
    <row r="2777" spans="12:60" x14ac:dyDescent="0.3">
      <c r="BH2777" t="s">
        <v>1683</v>
      </c>
    </row>
    <row r="2779" spans="12:60" x14ac:dyDescent="0.3">
      <c r="BH2779" t="s">
        <v>1684</v>
      </c>
    </row>
    <row r="2781" spans="12:60" x14ac:dyDescent="0.3">
      <c r="BH2781" t="s">
        <v>1685</v>
      </c>
    </row>
    <row r="2783" spans="12:60" x14ac:dyDescent="0.3">
      <c r="BH2783" t="s">
        <v>1686</v>
      </c>
    </row>
    <row r="2785" spans="58:60" x14ac:dyDescent="0.3">
      <c r="BH2785" t="s">
        <v>1687</v>
      </c>
    </row>
    <row r="2787" spans="58:60" x14ac:dyDescent="0.3">
      <c r="BH2787" t="s">
        <v>1688</v>
      </c>
    </row>
    <row r="2789" spans="58:60" x14ac:dyDescent="0.3">
      <c r="BH2789" t="s">
        <v>1689</v>
      </c>
    </row>
    <row r="2790" spans="58:60" x14ac:dyDescent="0.3">
      <c r="BF2790">
        <v>1</v>
      </c>
      <c r="BH2790" t="s">
        <v>1690</v>
      </c>
    </row>
    <row r="2791" spans="58:60" x14ac:dyDescent="0.3">
      <c r="BH2791" t="s">
        <v>1691</v>
      </c>
    </row>
    <row r="2793" spans="58:60" x14ac:dyDescent="0.3">
      <c r="BH2793" t="s">
        <v>1692</v>
      </c>
    </row>
    <row r="2794" spans="58:60" x14ac:dyDescent="0.3">
      <c r="BH2794" t="s">
        <v>1693</v>
      </c>
    </row>
    <row r="2796" spans="58:60" x14ac:dyDescent="0.3">
      <c r="BH2796" t="s">
        <v>1694</v>
      </c>
    </row>
    <row r="2798" spans="58:60" x14ac:dyDescent="0.3">
      <c r="BH2798" t="s">
        <v>1695</v>
      </c>
    </row>
    <row r="2800" spans="58:60" x14ac:dyDescent="0.3">
      <c r="BH2800" t="s">
        <v>1696</v>
      </c>
    </row>
    <row r="2802" spans="60:60" x14ac:dyDescent="0.3">
      <c r="BH2802" t="s">
        <v>1697</v>
      </c>
    </row>
    <row r="2804" spans="60:60" x14ac:dyDescent="0.3">
      <c r="BH2804" t="s">
        <v>1698</v>
      </c>
    </row>
    <row r="2806" spans="60:60" x14ac:dyDescent="0.3">
      <c r="BH2806" t="s">
        <v>1699</v>
      </c>
    </row>
    <row r="2808" spans="60:60" x14ac:dyDescent="0.3">
      <c r="BH2808" t="s">
        <v>1700</v>
      </c>
    </row>
    <row r="2810" spans="60:60" x14ac:dyDescent="0.3">
      <c r="BH2810" t="s">
        <v>1701</v>
      </c>
    </row>
    <row r="2812" spans="60:60" x14ac:dyDescent="0.3">
      <c r="BH2812" t="s">
        <v>1702</v>
      </c>
    </row>
    <row r="2814" spans="60:60" x14ac:dyDescent="0.3">
      <c r="BH2814" t="s">
        <v>1703</v>
      </c>
    </row>
    <row r="2816" spans="60:60" x14ac:dyDescent="0.3">
      <c r="BH2816" t="s">
        <v>1704</v>
      </c>
    </row>
    <row r="2818" spans="12:60" x14ac:dyDescent="0.3">
      <c r="BH2818" t="s">
        <v>1705</v>
      </c>
    </row>
    <row r="2820" spans="12:60" x14ac:dyDescent="0.3">
      <c r="BH2820" t="s">
        <v>1706</v>
      </c>
    </row>
    <row r="2822" spans="12:60" x14ac:dyDescent="0.3">
      <c r="BH2822" t="s">
        <v>1707</v>
      </c>
    </row>
    <row r="2823" spans="12:60" x14ac:dyDescent="0.3">
      <c r="L2823">
        <v>1</v>
      </c>
      <c r="S2823">
        <v>1</v>
      </c>
      <c r="W2823">
        <v>1</v>
      </c>
      <c r="AE2823">
        <v>1</v>
      </c>
      <c r="AJ2823" s="26">
        <v>1</v>
      </c>
      <c r="AM2823" s="26">
        <v>50</v>
      </c>
      <c r="AP2823" s="26">
        <v>1</v>
      </c>
      <c r="AV2823" s="26">
        <v>1</v>
      </c>
      <c r="AZ2823" s="26">
        <v>1</v>
      </c>
      <c r="BB2823">
        <v>1</v>
      </c>
      <c r="BH2823" t="s">
        <v>1708</v>
      </c>
    </row>
    <row r="2824" spans="12:60" x14ac:dyDescent="0.3">
      <c r="BH2824" t="s">
        <v>1709</v>
      </c>
    </row>
    <row r="2826" spans="12:60" x14ac:dyDescent="0.3">
      <c r="BH2826" t="s">
        <v>1710</v>
      </c>
    </row>
    <row r="2828" spans="12:60" x14ac:dyDescent="0.3">
      <c r="BH2828" t="s">
        <v>1711</v>
      </c>
    </row>
    <row r="2830" spans="12:60" x14ac:dyDescent="0.3">
      <c r="BH2830" t="s">
        <v>1712</v>
      </c>
    </row>
    <row r="2833" spans="60:60" x14ac:dyDescent="0.3">
      <c r="BH2833" t="s">
        <v>1713</v>
      </c>
    </row>
    <row r="2834" spans="60:60" x14ac:dyDescent="0.3">
      <c r="BH2834" t="s">
        <v>1714</v>
      </c>
    </row>
    <row r="2835" spans="60:60" x14ac:dyDescent="0.3">
      <c r="BH2835" t="s">
        <v>1715</v>
      </c>
    </row>
    <row r="2836" spans="60:60" x14ac:dyDescent="0.3">
      <c r="BH2836" t="s">
        <v>1716</v>
      </c>
    </row>
    <row r="2838" spans="60:60" x14ac:dyDescent="0.3">
      <c r="BH2838" t="s">
        <v>1717</v>
      </c>
    </row>
    <row r="2839" spans="60:60" x14ac:dyDescent="0.3">
      <c r="BH2839" t="s">
        <v>1718</v>
      </c>
    </row>
    <row r="2840" spans="60:60" x14ac:dyDescent="0.3">
      <c r="BH2840" t="s">
        <v>1719</v>
      </c>
    </row>
    <row r="2842" spans="60:60" x14ac:dyDescent="0.3">
      <c r="BH2842" t="s">
        <v>1720</v>
      </c>
    </row>
    <row r="2844" spans="60:60" x14ac:dyDescent="0.3">
      <c r="BH2844" t="s">
        <v>1721</v>
      </c>
    </row>
    <row r="2846" spans="60:60" x14ac:dyDescent="0.3">
      <c r="BH2846" t="s">
        <v>1722</v>
      </c>
    </row>
    <row r="2848" spans="60:60" x14ac:dyDescent="0.3">
      <c r="BH2848" t="s">
        <v>1723</v>
      </c>
    </row>
    <row r="2850" spans="60:60" x14ac:dyDescent="0.3">
      <c r="BH2850" t="s">
        <v>1724</v>
      </c>
    </row>
    <row r="2852" spans="60:60" x14ac:dyDescent="0.3">
      <c r="BH2852" t="s">
        <v>1725</v>
      </c>
    </row>
    <row r="2854" spans="60:60" x14ac:dyDescent="0.3">
      <c r="BH2854" t="s">
        <v>1726</v>
      </c>
    </row>
    <row r="2856" spans="60:60" x14ac:dyDescent="0.3">
      <c r="BH2856" t="s">
        <v>1727</v>
      </c>
    </row>
    <row r="2858" spans="60:60" x14ac:dyDescent="0.3">
      <c r="BH2858" t="s">
        <v>1728</v>
      </c>
    </row>
    <row r="2860" spans="60:60" x14ac:dyDescent="0.3">
      <c r="BH2860" t="s">
        <v>1729</v>
      </c>
    </row>
    <row r="2862" spans="60:60" x14ac:dyDescent="0.3">
      <c r="BH2862" t="s">
        <v>1730</v>
      </c>
    </row>
    <row r="2863" spans="60:60" x14ac:dyDescent="0.3">
      <c r="BH2863" t="s">
        <v>416</v>
      </c>
    </row>
    <row r="2865" spans="60:60" x14ac:dyDescent="0.3">
      <c r="BH2865" t="s">
        <v>1731</v>
      </c>
    </row>
    <row r="2866" spans="60:60" x14ac:dyDescent="0.3">
      <c r="BH2866" t="s">
        <v>1732</v>
      </c>
    </row>
    <row r="2868" spans="60:60" x14ac:dyDescent="0.3">
      <c r="BH2868" t="s">
        <v>1733</v>
      </c>
    </row>
    <row r="2869" spans="60:60" x14ac:dyDescent="0.3">
      <c r="BH2869" t="s">
        <v>1734</v>
      </c>
    </row>
    <row r="2870" spans="60:60" x14ac:dyDescent="0.3">
      <c r="BH2870" t="s">
        <v>1735</v>
      </c>
    </row>
    <row r="2871" spans="60:60" x14ac:dyDescent="0.3">
      <c r="BH2871" t="s">
        <v>1736</v>
      </c>
    </row>
    <row r="2872" spans="60:60" x14ac:dyDescent="0.3">
      <c r="BH2872" t="s">
        <v>1737</v>
      </c>
    </row>
    <row r="2874" spans="60:60" x14ac:dyDescent="0.3">
      <c r="BH2874" t="s">
        <v>1738</v>
      </c>
    </row>
    <row r="2876" spans="60:60" x14ac:dyDescent="0.3">
      <c r="BH2876" t="s">
        <v>1739</v>
      </c>
    </row>
    <row r="2878" spans="60:60" x14ac:dyDescent="0.3">
      <c r="BH2878" t="s">
        <v>1740</v>
      </c>
    </row>
    <row r="2880" spans="60:60" x14ac:dyDescent="0.3">
      <c r="BH2880" t="s">
        <v>1741</v>
      </c>
    </row>
    <row r="2882" spans="12:60" x14ac:dyDescent="0.3">
      <c r="BH2882" t="s">
        <v>1742</v>
      </c>
    </row>
    <row r="2883" spans="12:60" x14ac:dyDescent="0.3">
      <c r="L2883">
        <v>1</v>
      </c>
      <c r="S2883">
        <v>1</v>
      </c>
      <c r="U2883">
        <v>1</v>
      </c>
      <c r="AF2883">
        <v>1</v>
      </c>
      <c r="AL2883" s="26">
        <v>1</v>
      </c>
      <c r="AM2883" s="26">
        <v>71</v>
      </c>
      <c r="AP2883" s="26">
        <v>1</v>
      </c>
      <c r="AV2883" s="26">
        <v>1</v>
      </c>
      <c r="AZ2883" s="26">
        <v>1</v>
      </c>
      <c r="BC2883">
        <v>1</v>
      </c>
      <c r="BH2883" t="s">
        <v>1743</v>
      </c>
    </row>
    <row r="2884" spans="12:60" x14ac:dyDescent="0.3">
      <c r="BH2884" t="s">
        <v>1744</v>
      </c>
    </row>
    <row r="2886" spans="12:60" x14ac:dyDescent="0.3">
      <c r="BH2886" t="s">
        <v>1745</v>
      </c>
    </row>
    <row r="2888" spans="12:60" x14ac:dyDescent="0.3">
      <c r="BH2888" t="s">
        <v>1746</v>
      </c>
    </row>
    <row r="2889" spans="12:60" x14ac:dyDescent="0.3">
      <c r="BH2889" t="s">
        <v>1747</v>
      </c>
    </row>
    <row r="2890" spans="12:60" x14ac:dyDescent="0.3">
      <c r="BH2890" t="s">
        <v>1748</v>
      </c>
    </row>
    <row r="2891" spans="12:60" x14ac:dyDescent="0.3">
      <c r="BH2891" t="s">
        <v>1749</v>
      </c>
    </row>
    <row r="2893" spans="12:60" x14ac:dyDescent="0.3">
      <c r="BH2893" t="s">
        <v>1750</v>
      </c>
    </row>
    <row r="2895" spans="12:60" x14ac:dyDescent="0.3">
      <c r="BH2895" t="s">
        <v>1751</v>
      </c>
    </row>
    <row r="2897" spans="60:60" x14ac:dyDescent="0.3">
      <c r="BH2897" t="s">
        <v>1752</v>
      </c>
    </row>
    <row r="2899" spans="60:60" x14ac:dyDescent="0.3">
      <c r="BH2899" t="s">
        <v>1753</v>
      </c>
    </row>
    <row r="2901" spans="60:60" x14ac:dyDescent="0.3">
      <c r="BH2901" t="s">
        <v>1754</v>
      </c>
    </row>
    <row r="2903" spans="60:60" x14ac:dyDescent="0.3">
      <c r="BH2903" t="s">
        <v>1755</v>
      </c>
    </row>
    <row r="2904" spans="60:60" x14ac:dyDescent="0.3">
      <c r="BH2904" t="s">
        <v>1756</v>
      </c>
    </row>
    <row r="2907" spans="60:60" x14ac:dyDescent="0.3">
      <c r="BH2907" t="s">
        <v>1757</v>
      </c>
    </row>
    <row r="2909" spans="60:60" x14ac:dyDescent="0.3">
      <c r="BH2909" t="s">
        <v>1758</v>
      </c>
    </row>
    <row r="2911" spans="60:60" x14ac:dyDescent="0.3">
      <c r="BH2911" t="s">
        <v>1759</v>
      </c>
    </row>
    <row r="2913" spans="57:60" x14ac:dyDescent="0.3">
      <c r="BH2913" t="s">
        <v>1760</v>
      </c>
    </row>
    <row r="2914" spans="57:60" x14ac:dyDescent="0.3">
      <c r="BH2914" t="s">
        <v>1761</v>
      </c>
    </row>
    <row r="2916" spans="57:60" x14ac:dyDescent="0.3">
      <c r="BH2916" t="s">
        <v>1762</v>
      </c>
    </row>
    <row r="2917" spans="57:60" x14ac:dyDescent="0.3">
      <c r="BH2917" t="s">
        <v>1763</v>
      </c>
    </row>
    <row r="2918" spans="57:60" x14ac:dyDescent="0.3">
      <c r="BE2918">
        <v>1</v>
      </c>
      <c r="BH2918" t="s">
        <v>1764</v>
      </c>
    </row>
    <row r="2919" spans="57:60" x14ac:dyDescent="0.3">
      <c r="BH2919" t="s">
        <v>1765</v>
      </c>
    </row>
    <row r="2920" spans="57:60" x14ac:dyDescent="0.3">
      <c r="BH2920" t="s">
        <v>1766</v>
      </c>
    </row>
    <row r="2922" spans="57:60" x14ac:dyDescent="0.3">
      <c r="BH2922" t="s">
        <v>1767</v>
      </c>
    </row>
    <row r="2924" spans="57:60" x14ac:dyDescent="0.3">
      <c r="BH2924" t="s">
        <v>1768</v>
      </c>
    </row>
    <row r="2926" spans="57:60" x14ac:dyDescent="0.3">
      <c r="BH2926" t="s">
        <v>1769</v>
      </c>
    </row>
    <row r="2928" spans="57:60" x14ac:dyDescent="0.3">
      <c r="BH2928" t="s">
        <v>1770</v>
      </c>
    </row>
    <row r="2930" spans="60:60" x14ac:dyDescent="0.3">
      <c r="BH2930" t="s">
        <v>1771</v>
      </c>
    </row>
    <row r="2932" spans="60:60" x14ac:dyDescent="0.3">
      <c r="BH2932" t="s">
        <v>1772</v>
      </c>
    </row>
    <row r="2934" spans="60:60" x14ac:dyDescent="0.3">
      <c r="BH2934" t="s">
        <v>1773</v>
      </c>
    </row>
    <row r="2935" spans="60:60" x14ac:dyDescent="0.3">
      <c r="BH2935" t="s">
        <v>1774</v>
      </c>
    </row>
    <row r="2937" spans="60:60" x14ac:dyDescent="0.3">
      <c r="BH2937" t="s">
        <v>1775</v>
      </c>
    </row>
    <row r="2939" spans="60:60" x14ac:dyDescent="0.3">
      <c r="BH2939" t="s">
        <v>1776</v>
      </c>
    </row>
    <row r="2940" spans="60:60" x14ac:dyDescent="0.3">
      <c r="BH2940" t="s">
        <v>132</v>
      </c>
    </row>
    <row r="2942" spans="60:60" x14ac:dyDescent="0.3">
      <c r="BH2942" t="s">
        <v>1777</v>
      </c>
    </row>
    <row r="2943" spans="60:60" x14ac:dyDescent="0.3">
      <c r="BH2943" t="s">
        <v>1778</v>
      </c>
    </row>
    <row r="2944" spans="60:60" x14ac:dyDescent="0.3">
      <c r="BH2944" t="s">
        <v>1779</v>
      </c>
    </row>
    <row r="2946" spans="60:60" x14ac:dyDescent="0.3">
      <c r="BH2946" t="s">
        <v>1780</v>
      </c>
    </row>
    <row r="2948" spans="60:60" x14ac:dyDescent="0.3">
      <c r="BH2948" t="s">
        <v>1781</v>
      </c>
    </row>
    <row r="2950" spans="60:60" x14ac:dyDescent="0.3">
      <c r="BH2950" t="s">
        <v>1782</v>
      </c>
    </row>
    <row r="2952" spans="60:60" x14ac:dyDescent="0.3">
      <c r="BH2952" t="s">
        <v>1783</v>
      </c>
    </row>
    <row r="2954" spans="60:60" x14ac:dyDescent="0.3">
      <c r="BH2954" t="s">
        <v>1784</v>
      </c>
    </row>
    <row r="2956" spans="60:60" x14ac:dyDescent="0.3">
      <c r="BH2956" t="s">
        <v>1785</v>
      </c>
    </row>
    <row r="2958" spans="60:60" x14ac:dyDescent="0.3">
      <c r="BH2958" t="s">
        <v>1786</v>
      </c>
    </row>
    <row r="2960" spans="60:60" x14ac:dyDescent="0.3">
      <c r="BH2960" t="s">
        <v>0</v>
      </c>
    </row>
    <row r="2961" spans="12:60" x14ac:dyDescent="0.3">
      <c r="L2961">
        <v>1</v>
      </c>
      <c r="S2961">
        <v>1</v>
      </c>
      <c r="V2961">
        <v>1</v>
      </c>
      <c r="AF2961">
        <v>1</v>
      </c>
      <c r="AN2961" s="26">
        <v>1</v>
      </c>
      <c r="AR2961" s="26">
        <v>1</v>
      </c>
      <c r="AU2961" s="26">
        <v>1</v>
      </c>
      <c r="AZ2961" s="26">
        <v>1</v>
      </c>
      <c r="BB2961">
        <v>1</v>
      </c>
      <c r="BH2961" t="s">
        <v>1787</v>
      </c>
    </row>
    <row r="2962" spans="12:60" x14ac:dyDescent="0.3">
      <c r="BH2962" t="s">
        <v>1788</v>
      </c>
    </row>
    <row r="2964" spans="12:60" x14ac:dyDescent="0.3">
      <c r="BH2964" t="s">
        <v>1789</v>
      </c>
    </row>
    <row r="2965" spans="12:60" x14ac:dyDescent="0.3">
      <c r="BH2965" t="s">
        <v>1790</v>
      </c>
    </row>
    <row r="2966" spans="12:60" x14ac:dyDescent="0.3">
      <c r="L2966">
        <v>1</v>
      </c>
      <c r="Q2966">
        <v>1</v>
      </c>
      <c r="X2966">
        <v>1</v>
      </c>
      <c r="AA2966">
        <v>1</v>
      </c>
      <c r="AN2966" s="26">
        <v>1</v>
      </c>
      <c r="AR2966" s="26">
        <v>1</v>
      </c>
      <c r="AU2966" s="26">
        <v>1</v>
      </c>
      <c r="AZ2966" s="26">
        <v>1</v>
      </c>
      <c r="BB2966">
        <v>1</v>
      </c>
      <c r="BH2966" t="s">
        <v>1791</v>
      </c>
    </row>
    <row r="2968" spans="12:60" x14ac:dyDescent="0.3">
      <c r="BH2968" t="s">
        <v>1792</v>
      </c>
    </row>
    <row r="2969" spans="12:60" x14ac:dyDescent="0.3">
      <c r="BH2969" t="s">
        <v>1793</v>
      </c>
    </row>
    <row r="2971" spans="12:60" x14ac:dyDescent="0.3">
      <c r="BH2971" t="s">
        <v>1794</v>
      </c>
    </row>
    <row r="2973" spans="12:60" x14ac:dyDescent="0.3">
      <c r="BH2973" t="s">
        <v>1795</v>
      </c>
    </row>
    <row r="2975" spans="12:60" x14ac:dyDescent="0.3">
      <c r="BH2975" t="s">
        <v>1796</v>
      </c>
    </row>
    <row r="2977" spans="60:60" x14ac:dyDescent="0.3">
      <c r="BH2977" t="s">
        <v>138</v>
      </c>
    </row>
    <row r="2980" spans="60:60" x14ac:dyDescent="0.3">
      <c r="BH2980" t="s">
        <v>1797</v>
      </c>
    </row>
    <row r="2981" spans="60:60" x14ac:dyDescent="0.3">
      <c r="BH2981" t="s">
        <v>139</v>
      </c>
    </row>
    <row r="2983" spans="60:60" x14ac:dyDescent="0.3">
      <c r="BH2983" t="s">
        <v>1798</v>
      </c>
    </row>
    <row r="2985" spans="60:60" x14ac:dyDescent="0.3">
      <c r="BH2985" t="s">
        <v>1799</v>
      </c>
    </row>
    <row r="2987" spans="60:60" x14ac:dyDescent="0.3">
      <c r="BH2987" t="s">
        <v>1800</v>
      </c>
    </row>
    <row r="2989" spans="60:60" x14ac:dyDescent="0.3">
      <c r="BH2989" t="s">
        <v>1801</v>
      </c>
    </row>
    <row r="2991" spans="60:60" x14ac:dyDescent="0.3">
      <c r="BH2991" t="s">
        <v>1802</v>
      </c>
    </row>
    <row r="2993" spans="12:60" x14ac:dyDescent="0.3">
      <c r="BH2993" t="s">
        <v>1803</v>
      </c>
    </row>
    <row r="2994" spans="12:60" x14ac:dyDescent="0.3">
      <c r="L2994">
        <v>1</v>
      </c>
      <c r="P2994">
        <v>1</v>
      </c>
      <c r="W2994">
        <v>1</v>
      </c>
      <c r="AE2994">
        <v>1</v>
      </c>
      <c r="AN2994" s="26">
        <v>1</v>
      </c>
      <c r="AP2994" s="26">
        <v>1</v>
      </c>
      <c r="AV2994" s="26">
        <v>1</v>
      </c>
      <c r="AZ2994" s="26">
        <v>1</v>
      </c>
      <c r="BB2994">
        <v>1</v>
      </c>
      <c r="BH2994" t="s">
        <v>1804</v>
      </c>
    </row>
    <row r="2995" spans="12:60" x14ac:dyDescent="0.3">
      <c r="BH2995" t="s">
        <v>1805</v>
      </c>
    </row>
    <row r="2996" spans="12:60" x14ac:dyDescent="0.3">
      <c r="BH2996" t="s">
        <v>1806</v>
      </c>
    </row>
    <row r="2998" spans="12:60" x14ac:dyDescent="0.3">
      <c r="BH2998" t="s">
        <v>1807</v>
      </c>
    </row>
    <row r="2999" spans="12:60" x14ac:dyDescent="0.3">
      <c r="BH2999" t="s">
        <v>1808</v>
      </c>
    </row>
    <row r="3000" spans="12:60" x14ac:dyDescent="0.3">
      <c r="BH3000" t="s">
        <v>1809</v>
      </c>
    </row>
    <row r="3001" spans="12:60" x14ac:dyDescent="0.3">
      <c r="BH3001" t="s">
        <v>1810</v>
      </c>
    </row>
    <row r="3003" spans="12:60" x14ac:dyDescent="0.3">
      <c r="BH3003" t="s">
        <v>1811</v>
      </c>
    </row>
    <row r="3005" spans="12:60" x14ac:dyDescent="0.3">
      <c r="BH3005" t="s">
        <v>1812</v>
      </c>
    </row>
    <row r="3007" spans="12:60" x14ac:dyDescent="0.3">
      <c r="BH3007" t="s">
        <v>1813</v>
      </c>
    </row>
    <row r="3008" spans="12:60" x14ac:dyDescent="0.3">
      <c r="BH3008" t="s">
        <v>139</v>
      </c>
    </row>
    <row r="3009" spans="60:60" x14ac:dyDescent="0.3">
      <c r="BH3009" t="s">
        <v>1814</v>
      </c>
    </row>
    <row r="3010" spans="60:60" x14ac:dyDescent="0.3">
      <c r="BH3010" t="s">
        <v>1815</v>
      </c>
    </row>
    <row r="3012" spans="60:60" x14ac:dyDescent="0.3">
      <c r="BH3012" t="s">
        <v>1816</v>
      </c>
    </row>
    <row r="3013" spans="60:60" x14ac:dyDescent="0.3">
      <c r="BH3013" t="s">
        <v>1817</v>
      </c>
    </row>
    <row r="3014" spans="60:60" x14ac:dyDescent="0.3">
      <c r="BH3014" t="s">
        <v>1818</v>
      </c>
    </row>
    <row r="3016" spans="60:60" x14ac:dyDescent="0.3">
      <c r="BH3016" t="s">
        <v>1819</v>
      </c>
    </row>
    <row r="3018" spans="60:60" x14ac:dyDescent="0.3">
      <c r="BH3018" t="s">
        <v>1820</v>
      </c>
    </row>
    <row r="3020" spans="60:60" x14ac:dyDescent="0.3">
      <c r="BH3020" t="s">
        <v>1821</v>
      </c>
    </row>
    <row r="3022" spans="60:60" x14ac:dyDescent="0.3">
      <c r="BH3022" t="s">
        <v>1822</v>
      </c>
    </row>
    <row r="3024" spans="60:60" x14ac:dyDescent="0.3">
      <c r="BH3024" t="s">
        <v>1823</v>
      </c>
    </row>
    <row r="3026" spans="13:60" x14ac:dyDescent="0.3">
      <c r="BH3026" t="s">
        <v>1824</v>
      </c>
    </row>
    <row r="3027" spans="13:60" x14ac:dyDescent="0.3">
      <c r="M3027">
        <v>1</v>
      </c>
      <c r="S3027">
        <v>1</v>
      </c>
      <c r="U3027">
        <v>1</v>
      </c>
      <c r="AF3027">
        <v>1</v>
      </c>
      <c r="AK3027" s="26">
        <v>1</v>
      </c>
      <c r="AM3027" s="26">
        <v>56</v>
      </c>
      <c r="AP3027" s="26">
        <v>1</v>
      </c>
      <c r="AV3027" s="26">
        <v>1</v>
      </c>
      <c r="AZ3027" s="26">
        <v>1</v>
      </c>
      <c r="BB3027">
        <v>1</v>
      </c>
      <c r="BH3027" t="s">
        <v>1825</v>
      </c>
    </row>
    <row r="3028" spans="13:60" x14ac:dyDescent="0.3">
      <c r="BH3028" t="s">
        <v>1826</v>
      </c>
    </row>
    <row r="3030" spans="13:60" x14ac:dyDescent="0.3">
      <c r="BH3030" t="s">
        <v>1827</v>
      </c>
    </row>
    <row r="3031" spans="13:60" x14ac:dyDescent="0.3">
      <c r="BH3031" t="s">
        <v>1828</v>
      </c>
    </row>
    <row r="3032" spans="13:60" x14ac:dyDescent="0.3">
      <c r="BH3032" t="s">
        <v>1829</v>
      </c>
    </row>
    <row r="3034" spans="13:60" x14ac:dyDescent="0.3">
      <c r="BH3034" t="s">
        <v>1830</v>
      </c>
    </row>
    <row r="3035" spans="13:60" x14ac:dyDescent="0.3">
      <c r="BH3035" t="s">
        <v>122</v>
      </c>
    </row>
    <row r="3037" spans="13:60" x14ac:dyDescent="0.3">
      <c r="BH3037" t="s">
        <v>1831</v>
      </c>
    </row>
    <row r="3039" spans="13:60" x14ac:dyDescent="0.3">
      <c r="BH3039" t="s">
        <v>1832</v>
      </c>
    </row>
    <row r="3041" spans="13:60" x14ac:dyDescent="0.3">
      <c r="BH3041" t="s">
        <v>1833</v>
      </c>
    </row>
    <row r="3043" spans="13:60" x14ac:dyDescent="0.3">
      <c r="BH3043" t="s">
        <v>1834</v>
      </c>
    </row>
    <row r="3045" spans="13:60" x14ac:dyDescent="0.3">
      <c r="BH3045" t="s">
        <v>1835</v>
      </c>
    </row>
    <row r="3047" spans="13:60" x14ac:dyDescent="0.3">
      <c r="BH3047" t="s">
        <v>1836</v>
      </c>
    </row>
    <row r="3049" spans="13:60" x14ac:dyDescent="0.3">
      <c r="BH3049" t="s">
        <v>1837</v>
      </c>
    </row>
    <row r="3050" spans="13:60" x14ac:dyDescent="0.3">
      <c r="M3050">
        <v>1</v>
      </c>
      <c r="Q3050">
        <v>1</v>
      </c>
      <c r="W3050">
        <v>1</v>
      </c>
      <c r="AC3050">
        <v>1</v>
      </c>
      <c r="AJ3050" s="26">
        <v>1</v>
      </c>
      <c r="AM3050" s="26">
        <v>50</v>
      </c>
      <c r="AP3050" s="26">
        <v>1</v>
      </c>
      <c r="AT3050" s="26">
        <v>1</v>
      </c>
      <c r="AZ3050" s="26">
        <v>1</v>
      </c>
      <c r="BB3050">
        <v>1</v>
      </c>
      <c r="BH3050" t="s">
        <v>1838</v>
      </c>
    </row>
    <row r="3051" spans="13:60" x14ac:dyDescent="0.3">
      <c r="BH3051" t="s">
        <v>1839</v>
      </c>
    </row>
    <row r="3052" spans="13:60" x14ac:dyDescent="0.3">
      <c r="BH3052" t="s">
        <v>1816</v>
      </c>
    </row>
    <row r="3053" spans="13:60" x14ac:dyDescent="0.3">
      <c r="BH3053" t="s">
        <v>7</v>
      </c>
    </row>
    <row r="3054" spans="13:60" x14ac:dyDescent="0.3">
      <c r="BH3054" t="s">
        <v>1840</v>
      </c>
    </row>
    <row r="3056" spans="13:60" x14ac:dyDescent="0.3">
      <c r="BH3056" t="s">
        <v>1841</v>
      </c>
    </row>
    <row r="3058" spans="60:60" x14ac:dyDescent="0.3">
      <c r="BH3058" t="s">
        <v>1842</v>
      </c>
    </row>
    <row r="3060" spans="60:60" x14ac:dyDescent="0.3">
      <c r="BH3060" t="s">
        <v>1843</v>
      </c>
    </row>
    <row r="3062" spans="60:60" x14ac:dyDescent="0.3">
      <c r="BH3062" t="s">
        <v>1844</v>
      </c>
    </row>
    <row r="3064" spans="60:60" x14ac:dyDescent="0.3">
      <c r="BH3064" t="s">
        <v>1845</v>
      </c>
    </row>
    <row r="3066" spans="60:60" x14ac:dyDescent="0.3">
      <c r="BH3066" t="s">
        <v>1846</v>
      </c>
    </row>
    <row r="3068" spans="60:60" x14ac:dyDescent="0.3">
      <c r="BH3068" t="s">
        <v>1847</v>
      </c>
    </row>
    <row r="3070" spans="60:60" x14ac:dyDescent="0.3">
      <c r="BH3070" t="s">
        <v>1848</v>
      </c>
    </row>
    <row r="3072" spans="60:60" x14ac:dyDescent="0.3">
      <c r="BH3072" t="s">
        <v>1849</v>
      </c>
    </row>
    <row r="3073" spans="60:60" x14ac:dyDescent="0.3">
      <c r="BH3073" t="s">
        <v>1850</v>
      </c>
    </row>
    <row r="3074" spans="60:60" x14ac:dyDescent="0.3">
      <c r="BH3074" t="s">
        <v>1851</v>
      </c>
    </row>
    <row r="3075" spans="60:60" x14ac:dyDescent="0.3">
      <c r="BH3075" t="s">
        <v>1852</v>
      </c>
    </row>
    <row r="3076" spans="60:60" x14ac:dyDescent="0.3">
      <c r="BH3076" t="s">
        <v>1853</v>
      </c>
    </row>
    <row r="3078" spans="60:60" x14ac:dyDescent="0.3">
      <c r="BH3078" t="s">
        <v>1816</v>
      </c>
    </row>
    <row r="3079" spans="60:60" x14ac:dyDescent="0.3">
      <c r="BH3079" t="s">
        <v>7</v>
      </c>
    </row>
    <row r="3080" spans="60:60" x14ac:dyDescent="0.3">
      <c r="BH3080" t="s">
        <v>1854</v>
      </c>
    </row>
    <row r="3082" spans="60:60" x14ac:dyDescent="0.3">
      <c r="BH3082" t="s">
        <v>1855</v>
      </c>
    </row>
    <row r="3084" spans="60:60" x14ac:dyDescent="0.3">
      <c r="BH3084" t="s">
        <v>1856</v>
      </c>
    </row>
    <row r="3086" spans="60:60" x14ac:dyDescent="0.3">
      <c r="BH3086" t="s">
        <v>1857</v>
      </c>
    </row>
    <row r="3088" spans="60:60" x14ac:dyDescent="0.3">
      <c r="BH3088" t="s">
        <v>1858</v>
      </c>
    </row>
    <row r="3090" spans="60:60" x14ac:dyDescent="0.3">
      <c r="BH3090" t="s">
        <v>1859</v>
      </c>
    </row>
    <row r="3091" spans="60:60" x14ac:dyDescent="0.3">
      <c r="BH3091" t="s">
        <v>1860</v>
      </c>
    </row>
    <row r="3093" spans="60:60" x14ac:dyDescent="0.3">
      <c r="BH3093" t="s">
        <v>1861</v>
      </c>
    </row>
    <row r="3095" spans="60:60" x14ac:dyDescent="0.3">
      <c r="BH3095" t="s">
        <v>1862</v>
      </c>
    </row>
    <row r="3097" spans="60:60" x14ac:dyDescent="0.3">
      <c r="BH3097" t="s">
        <v>1863</v>
      </c>
    </row>
    <row r="3099" spans="60:60" x14ac:dyDescent="0.3">
      <c r="BH3099" t="s">
        <v>1849</v>
      </c>
    </row>
    <row r="3100" spans="60:60" x14ac:dyDescent="0.3">
      <c r="BH3100" t="s">
        <v>713</v>
      </c>
    </row>
    <row r="3101" spans="60:60" x14ac:dyDescent="0.3">
      <c r="BH3101" t="s">
        <v>1864</v>
      </c>
    </row>
    <row r="3102" spans="60:60" x14ac:dyDescent="0.3">
      <c r="BH3102" t="s">
        <v>1865</v>
      </c>
    </row>
    <row r="3103" spans="60:60" x14ac:dyDescent="0.3">
      <c r="BH3103" t="s">
        <v>1866</v>
      </c>
    </row>
    <row r="3105" spans="60:60" x14ac:dyDescent="0.3">
      <c r="BH3105" t="s">
        <v>1867</v>
      </c>
    </row>
    <row r="3107" spans="60:60" x14ac:dyDescent="0.3">
      <c r="BH3107" t="s">
        <v>1868</v>
      </c>
    </row>
    <row r="3109" spans="60:60" x14ac:dyDescent="0.3">
      <c r="BH3109" t="s">
        <v>1869</v>
      </c>
    </row>
    <row r="3111" spans="60:60" x14ac:dyDescent="0.3">
      <c r="BH3111" t="s">
        <v>1870</v>
      </c>
    </row>
    <row r="3113" spans="60:60" x14ac:dyDescent="0.3">
      <c r="BH3113" t="s">
        <v>1871</v>
      </c>
    </row>
    <row r="3115" spans="60:60" x14ac:dyDescent="0.3">
      <c r="BH3115" t="s">
        <v>1872</v>
      </c>
    </row>
    <row r="3117" spans="60:60" x14ac:dyDescent="0.3">
      <c r="BH3117" t="s">
        <v>1873</v>
      </c>
    </row>
    <row r="3119" spans="60:60" x14ac:dyDescent="0.3">
      <c r="BH3119" t="s">
        <v>1874</v>
      </c>
    </row>
    <row r="3120" spans="60:60" x14ac:dyDescent="0.3">
      <c r="BH3120" t="s">
        <v>15</v>
      </c>
    </row>
    <row r="3121" spans="60:60" x14ac:dyDescent="0.3">
      <c r="BH3121" t="s">
        <v>1875</v>
      </c>
    </row>
    <row r="3122" spans="60:60" x14ac:dyDescent="0.3">
      <c r="BH3122" t="s">
        <v>1876</v>
      </c>
    </row>
    <row r="3124" spans="60:60" x14ac:dyDescent="0.3">
      <c r="BH3124" t="s">
        <v>1816</v>
      </c>
    </row>
    <row r="3125" spans="60:60" x14ac:dyDescent="0.3">
      <c r="BH3125" t="s">
        <v>1877</v>
      </c>
    </row>
    <row r="3126" spans="60:60" x14ac:dyDescent="0.3">
      <c r="BH3126" t="s">
        <v>1878</v>
      </c>
    </row>
    <row r="3128" spans="60:60" x14ac:dyDescent="0.3">
      <c r="BH3128" t="s">
        <v>1879</v>
      </c>
    </row>
    <row r="3130" spans="60:60" x14ac:dyDescent="0.3">
      <c r="BH3130" t="s">
        <v>1880</v>
      </c>
    </row>
    <row r="3132" spans="60:60" x14ac:dyDescent="0.3">
      <c r="BH3132" t="s">
        <v>1881</v>
      </c>
    </row>
    <row r="3134" spans="60:60" x14ac:dyDescent="0.3">
      <c r="BH3134" t="s">
        <v>1882</v>
      </c>
    </row>
    <row r="3136" spans="60:60" x14ac:dyDescent="0.3">
      <c r="BH3136" t="s">
        <v>1883</v>
      </c>
    </row>
    <row r="3137" spans="13:60" x14ac:dyDescent="0.3">
      <c r="M3137">
        <v>1</v>
      </c>
      <c r="S3137">
        <v>1</v>
      </c>
      <c r="V3137">
        <v>1</v>
      </c>
      <c r="AF3137">
        <v>1</v>
      </c>
      <c r="AN3137" s="26">
        <v>1</v>
      </c>
      <c r="AP3137" s="26">
        <v>1</v>
      </c>
      <c r="AV3137" s="26">
        <v>1</v>
      </c>
      <c r="AZ3137" s="26">
        <v>1</v>
      </c>
      <c r="BB3137">
        <v>1</v>
      </c>
      <c r="BH3137" t="s">
        <v>1884</v>
      </c>
    </row>
    <row r="3138" spans="13:60" x14ac:dyDescent="0.3">
      <c r="BH3138" t="s">
        <v>1885</v>
      </c>
    </row>
    <row r="3140" spans="13:60" x14ac:dyDescent="0.3">
      <c r="BH3140" t="s">
        <v>1886</v>
      </c>
    </row>
    <row r="3141" spans="13:60" x14ac:dyDescent="0.3">
      <c r="BH3141" t="s">
        <v>1816</v>
      </c>
    </row>
    <row r="3142" spans="13:60" x14ac:dyDescent="0.3">
      <c r="BH3142" t="s">
        <v>1887</v>
      </c>
    </row>
    <row r="3143" spans="13:60" x14ac:dyDescent="0.3">
      <c r="BH3143" t="s">
        <v>1888</v>
      </c>
    </row>
    <row r="3145" spans="13:60" x14ac:dyDescent="0.3">
      <c r="BH3145" t="s">
        <v>1589</v>
      </c>
    </row>
    <row r="3147" spans="13:60" x14ac:dyDescent="0.3">
      <c r="BH3147" t="s">
        <v>1889</v>
      </c>
    </row>
    <row r="3149" spans="13:60" x14ac:dyDescent="0.3">
      <c r="BH3149" t="s">
        <v>1890</v>
      </c>
    </row>
    <row r="3151" spans="13:60" x14ac:dyDescent="0.3">
      <c r="BH3151" t="s">
        <v>1891</v>
      </c>
    </row>
    <row r="3152" spans="13:60" x14ac:dyDescent="0.3">
      <c r="M3152">
        <v>1</v>
      </c>
      <c r="S3152">
        <v>1</v>
      </c>
      <c r="V3152">
        <v>1</v>
      </c>
      <c r="AF3152">
        <v>1</v>
      </c>
      <c r="AN3152" s="26">
        <v>1</v>
      </c>
      <c r="AR3152" s="26">
        <v>1</v>
      </c>
      <c r="AU3152" s="26">
        <v>1</v>
      </c>
      <c r="AZ3152" s="26">
        <v>1</v>
      </c>
      <c r="BB3152">
        <v>1</v>
      </c>
      <c r="BH3152" t="s">
        <v>1892</v>
      </c>
    </row>
    <row r="3153" spans="58:60" x14ac:dyDescent="0.3">
      <c r="BH3153" t="s">
        <v>1893</v>
      </c>
    </row>
    <row r="3154" spans="58:60" x14ac:dyDescent="0.3">
      <c r="BH3154" t="s">
        <v>1894</v>
      </c>
    </row>
    <row r="3156" spans="58:60" x14ac:dyDescent="0.3">
      <c r="BH3156" t="s">
        <v>1895</v>
      </c>
    </row>
    <row r="3157" spans="58:60" x14ac:dyDescent="0.3">
      <c r="BH3157" t="s">
        <v>1896</v>
      </c>
    </row>
    <row r="3158" spans="58:60" x14ac:dyDescent="0.3">
      <c r="BH3158" t="s">
        <v>1897</v>
      </c>
    </row>
    <row r="3160" spans="58:60" x14ac:dyDescent="0.3">
      <c r="BH3160" t="s">
        <v>1898</v>
      </c>
    </row>
    <row r="3161" spans="58:60" x14ac:dyDescent="0.3">
      <c r="BH3161" t="s">
        <v>1899</v>
      </c>
    </row>
    <row r="3162" spans="58:60" x14ac:dyDescent="0.3">
      <c r="BH3162" t="s">
        <v>1900</v>
      </c>
    </row>
    <row r="3163" spans="58:60" x14ac:dyDescent="0.3">
      <c r="BH3163" t="s">
        <v>1901</v>
      </c>
    </row>
    <row r="3164" spans="58:60" x14ac:dyDescent="0.3">
      <c r="BH3164" t="s">
        <v>1902</v>
      </c>
    </row>
    <row r="3165" spans="58:60" x14ac:dyDescent="0.3">
      <c r="BH3165" t="s">
        <v>1903</v>
      </c>
    </row>
    <row r="3166" spans="58:60" x14ac:dyDescent="0.3">
      <c r="BH3166" t="s">
        <v>1904</v>
      </c>
    </row>
    <row r="3167" spans="58:60" x14ac:dyDescent="0.3">
      <c r="BH3167" t="s">
        <v>1905</v>
      </c>
    </row>
    <row r="3168" spans="58:60" x14ac:dyDescent="0.3">
      <c r="BF3168">
        <v>1</v>
      </c>
      <c r="BH3168" t="s">
        <v>1906</v>
      </c>
    </row>
    <row r="3169" spans="60:60" x14ac:dyDescent="0.3">
      <c r="BH3169" t="s">
        <v>1907</v>
      </c>
    </row>
    <row r="3171" spans="60:60" x14ac:dyDescent="0.3">
      <c r="BH3171" t="s">
        <v>1908</v>
      </c>
    </row>
    <row r="3172" spans="60:60" x14ac:dyDescent="0.3">
      <c r="BH3172" t="s">
        <v>1809</v>
      </c>
    </row>
    <row r="3173" spans="60:60" x14ac:dyDescent="0.3">
      <c r="BH3173" t="s">
        <v>1909</v>
      </c>
    </row>
    <row r="3175" spans="60:60" x14ac:dyDescent="0.3">
      <c r="BH3175" t="s">
        <v>1910</v>
      </c>
    </row>
    <row r="3177" spans="60:60" x14ac:dyDescent="0.3">
      <c r="BH3177" t="s">
        <v>1911</v>
      </c>
    </row>
    <row r="3179" spans="60:60" x14ac:dyDescent="0.3">
      <c r="BH3179" t="s">
        <v>1912</v>
      </c>
    </row>
    <row r="3181" spans="60:60" x14ac:dyDescent="0.3">
      <c r="BH3181" t="s">
        <v>1913</v>
      </c>
    </row>
    <row r="3183" spans="60:60" x14ac:dyDescent="0.3">
      <c r="BH3183" t="s">
        <v>1914</v>
      </c>
    </row>
    <row r="3185" spans="60:60" x14ac:dyDescent="0.3">
      <c r="BH3185" t="s">
        <v>1915</v>
      </c>
    </row>
    <row r="3187" spans="60:60" x14ac:dyDescent="0.3">
      <c r="BH3187" t="s">
        <v>1916</v>
      </c>
    </row>
    <row r="3188" spans="60:60" x14ac:dyDescent="0.3">
      <c r="BH3188" t="s">
        <v>22</v>
      </c>
    </row>
    <row r="3189" spans="60:60" x14ac:dyDescent="0.3">
      <c r="BH3189" t="s">
        <v>1917</v>
      </c>
    </row>
    <row r="3190" spans="60:60" x14ac:dyDescent="0.3">
      <c r="BH3190" t="s">
        <v>1918</v>
      </c>
    </row>
    <row r="3192" spans="60:60" x14ac:dyDescent="0.3">
      <c r="BH3192" t="s">
        <v>1919</v>
      </c>
    </row>
    <row r="3194" spans="60:60" x14ac:dyDescent="0.3">
      <c r="BH3194" t="s">
        <v>1920</v>
      </c>
    </row>
    <row r="3195" spans="60:60" x14ac:dyDescent="0.3">
      <c r="BH3195" t="s">
        <v>1921</v>
      </c>
    </row>
    <row r="3197" spans="60:60" x14ac:dyDescent="0.3">
      <c r="BH3197" t="s">
        <v>1922</v>
      </c>
    </row>
    <row r="3199" spans="60:60" x14ac:dyDescent="0.3">
      <c r="BH3199" t="s">
        <v>1923</v>
      </c>
    </row>
    <row r="3201" spans="13:60" x14ac:dyDescent="0.3">
      <c r="BH3201" t="s">
        <v>1924</v>
      </c>
    </row>
    <row r="3203" spans="13:60" x14ac:dyDescent="0.3">
      <c r="BH3203" t="s">
        <v>1925</v>
      </c>
    </row>
    <row r="3205" spans="13:60" x14ac:dyDescent="0.3">
      <c r="BH3205" t="s">
        <v>1926</v>
      </c>
    </row>
    <row r="3207" spans="13:60" x14ac:dyDescent="0.3">
      <c r="BH3207" t="s">
        <v>1927</v>
      </c>
    </row>
    <row r="3208" spans="13:60" x14ac:dyDescent="0.3">
      <c r="M3208">
        <v>1</v>
      </c>
      <c r="S3208">
        <v>1</v>
      </c>
      <c r="U3208">
        <v>1</v>
      </c>
      <c r="AF3208">
        <v>1</v>
      </c>
      <c r="AK3208" s="26">
        <v>1</v>
      </c>
      <c r="AM3208" s="26">
        <v>55</v>
      </c>
      <c r="AP3208" s="26">
        <v>1</v>
      </c>
      <c r="AV3208" s="26">
        <v>1</v>
      </c>
      <c r="AZ3208" s="26">
        <v>1</v>
      </c>
      <c r="BB3208">
        <v>1</v>
      </c>
      <c r="BH3208" t="s">
        <v>1928</v>
      </c>
    </row>
    <row r="3210" spans="13:60" x14ac:dyDescent="0.3">
      <c r="BH3210" t="s">
        <v>1929</v>
      </c>
    </row>
    <row r="3211" spans="13:60" x14ac:dyDescent="0.3">
      <c r="BH3211" t="s">
        <v>1930</v>
      </c>
    </row>
    <row r="3212" spans="13:60" x14ac:dyDescent="0.3">
      <c r="BH3212" t="s">
        <v>1931</v>
      </c>
    </row>
    <row r="3213" spans="13:60" x14ac:dyDescent="0.3">
      <c r="BH3213" t="s">
        <v>1932</v>
      </c>
    </row>
    <row r="3215" spans="13:60" x14ac:dyDescent="0.3">
      <c r="BH3215" t="s">
        <v>1933</v>
      </c>
    </row>
    <row r="3217" spans="13:60" x14ac:dyDescent="0.3">
      <c r="BH3217" t="s">
        <v>1934</v>
      </c>
    </row>
    <row r="3219" spans="13:60" x14ac:dyDescent="0.3">
      <c r="BH3219" t="s">
        <v>1935</v>
      </c>
    </row>
    <row r="3221" spans="13:60" x14ac:dyDescent="0.3">
      <c r="BH3221" t="s">
        <v>1936</v>
      </c>
    </row>
    <row r="3222" spans="13:60" x14ac:dyDescent="0.3">
      <c r="M3222">
        <v>1</v>
      </c>
      <c r="R3222">
        <v>1</v>
      </c>
      <c r="Y3222">
        <v>1</v>
      </c>
      <c r="AD3222">
        <v>1</v>
      </c>
      <c r="AJ3222" s="26">
        <v>1</v>
      </c>
      <c r="AM3222" s="26">
        <v>46</v>
      </c>
      <c r="AP3222" s="26">
        <v>1</v>
      </c>
      <c r="AT3222" s="26">
        <v>1</v>
      </c>
      <c r="AZ3222" s="26">
        <v>1</v>
      </c>
      <c r="BB3222">
        <v>1</v>
      </c>
      <c r="BH3222" t="s">
        <v>1937</v>
      </c>
    </row>
    <row r="3223" spans="13:60" x14ac:dyDescent="0.3">
      <c r="BH3223" t="s">
        <v>1938</v>
      </c>
    </row>
    <row r="3225" spans="13:60" x14ac:dyDescent="0.3">
      <c r="BH3225" t="s">
        <v>1816</v>
      </c>
    </row>
    <row r="3226" spans="13:60" x14ac:dyDescent="0.3">
      <c r="BH3226" t="s">
        <v>1939</v>
      </c>
    </row>
    <row r="3227" spans="13:60" x14ac:dyDescent="0.3">
      <c r="BH3227" t="s">
        <v>1940</v>
      </c>
    </row>
    <row r="3229" spans="13:60" x14ac:dyDescent="0.3">
      <c r="BH3229" t="s">
        <v>1941</v>
      </c>
    </row>
    <row r="3231" spans="13:60" x14ac:dyDescent="0.3">
      <c r="BH3231" t="s">
        <v>1942</v>
      </c>
    </row>
    <row r="3233" spans="60:60" x14ac:dyDescent="0.3">
      <c r="BH3233" t="s">
        <v>1943</v>
      </c>
    </row>
    <row r="3235" spans="60:60" x14ac:dyDescent="0.3">
      <c r="BH3235" t="s">
        <v>1944</v>
      </c>
    </row>
    <row r="3237" spans="60:60" x14ac:dyDescent="0.3">
      <c r="BH3237" t="s">
        <v>1945</v>
      </c>
    </row>
    <row r="3239" spans="60:60" x14ac:dyDescent="0.3">
      <c r="BH3239" t="s">
        <v>1946</v>
      </c>
    </row>
    <row r="3241" spans="60:60" x14ac:dyDescent="0.3">
      <c r="BH3241" t="s">
        <v>128</v>
      </c>
    </row>
    <row r="3242" spans="60:60" x14ac:dyDescent="0.3">
      <c r="BH3242" t="s">
        <v>20</v>
      </c>
    </row>
    <row r="3244" spans="60:60" x14ac:dyDescent="0.3">
      <c r="BH3244" t="s">
        <v>1947</v>
      </c>
    </row>
    <row r="3245" spans="60:60" x14ac:dyDescent="0.3">
      <c r="BH3245" s="1">
        <v>44562</v>
      </c>
    </row>
    <row r="3246" spans="60:60" x14ac:dyDescent="0.3">
      <c r="BH3246" t="s">
        <v>1948</v>
      </c>
    </row>
    <row r="3247" spans="60:60" x14ac:dyDescent="0.3">
      <c r="BH3247" t="s">
        <v>1949</v>
      </c>
    </row>
    <row r="3248" spans="60:60" x14ac:dyDescent="0.3">
      <c r="BH3248" t="s">
        <v>1950</v>
      </c>
    </row>
    <row r="3249" spans="60:60" x14ac:dyDescent="0.3">
      <c r="BH3249" t="s">
        <v>1951</v>
      </c>
    </row>
    <row r="3250" spans="60:60" x14ac:dyDescent="0.3">
      <c r="BH3250" t="s">
        <v>1952</v>
      </c>
    </row>
    <row r="3252" spans="60:60" x14ac:dyDescent="0.3">
      <c r="BH3252" t="s">
        <v>1953</v>
      </c>
    </row>
    <row r="3254" spans="60:60" x14ac:dyDescent="0.3">
      <c r="BH3254" t="s">
        <v>1954</v>
      </c>
    </row>
    <row r="3256" spans="60:60" x14ac:dyDescent="0.3">
      <c r="BH3256" t="s">
        <v>1955</v>
      </c>
    </row>
    <row r="3258" spans="60:60" x14ac:dyDescent="0.3">
      <c r="BH3258" t="s">
        <v>1956</v>
      </c>
    </row>
    <row r="3260" spans="60:60" x14ac:dyDescent="0.3">
      <c r="BH3260" t="s">
        <v>1957</v>
      </c>
    </row>
    <row r="3262" spans="60:60" x14ac:dyDescent="0.3">
      <c r="BH3262" t="s">
        <v>1958</v>
      </c>
    </row>
    <row r="3263" spans="60:60" x14ac:dyDescent="0.3">
      <c r="BH3263" t="s">
        <v>1959</v>
      </c>
    </row>
    <row r="3265" spans="60:60" x14ac:dyDescent="0.3">
      <c r="BH3265" t="s">
        <v>1960</v>
      </c>
    </row>
    <row r="3267" spans="60:60" x14ac:dyDescent="0.3">
      <c r="BH3267" t="s">
        <v>1961</v>
      </c>
    </row>
    <row r="3269" spans="60:60" x14ac:dyDescent="0.3">
      <c r="BH3269" t="s">
        <v>1962</v>
      </c>
    </row>
    <row r="3271" spans="60:60" x14ac:dyDescent="0.3">
      <c r="BH3271" t="s">
        <v>1963</v>
      </c>
    </row>
    <row r="3273" spans="60:60" x14ac:dyDescent="0.3">
      <c r="BH3273" t="s">
        <v>1964</v>
      </c>
    </row>
    <row r="3275" spans="60:60" x14ac:dyDescent="0.3">
      <c r="BH3275" t="s">
        <v>1965</v>
      </c>
    </row>
    <row r="3276" spans="60:60" x14ac:dyDescent="0.3">
      <c r="BH3276" t="s">
        <v>1966</v>
      </c>
    </row>
    <row r="3278" spans="60:60" x14ac:dyDescent="0.3">
      <c r="BH3278" t="s">
        <v>1967</v>
      </c>
    </row>
    <row r="3280" spans="60:60" x14ac:dyDescent="0.3">
      <c r="BH3280" t="s">
        <v>1968</v>
      </c>
    </row>
    <row r="3282" spans="13:60" x14ac:dyDescent="0.3">
      <c r="BH3282" t="s">
        <v>1969</v>
      </c>
    </row>
    <row r="3283" spans="13:60" x14ac:dyDescent="0.3">
      <c r="M3283">
        <v>1</v>
      </c>
      <c r="S3283">
        <v>1</v>
      </c>
      <c r="U3283">
        <v>1</v>
      </c>
      <c r="AF3283">
        <v>1</v>
      </c>
      <c r="AK3283" s="26">
        <v>1</v>
      </c>
      <c r="AM3283" s="26">
        <v>60</v>
      </c>
      <c r="AP3283" s="26">
        <v>1</v>
      </c>
      <c r="AV3283" s="26">
        <v>1</v>
      </c>
      <c r="AZ3283" s="26">
        <v>1</v>
      </c>
      <c r="BB3283">
        <v>1</v>
      </c>
      <c r="BH3283" t="s">
        <v>1970</v>
      </c>
    </row>
    <row r="3284" spans="13:60" x14ac:dyDescent="0.3">
      <c r="BH3284" t="s">
        <v>1971</v>
      </c>
    </row>
    <row r="3286" spans="13:60" x14ac:dyDescent="0.3">
      <c r="BH3286" t="s">
        <v>1972</v>
      </c>
    </row>
    <row r="3287" spans="13:60" x14ac:dyDescent="0.3">
      <c r="BH3287" t="s">
        <v>1973</v>
      </c>
    </row>
    <row r="3289" spans="13:60" x14ac:dyDescent="0.3">
      <c r="BH3289" t="s">
        <v>1974</v>
      </c>
    </row>
    <row r="3290" spans="13:60" x14ac:dyDescent="0.3">
      <c r="BH3290" t="s">
        <v>1975</v>
      </c>
    </row>
    <row r="3292" spans="13:60" x14ac:dyDescent="0.3">
      <c r="BH3292" t="s">
        <v>1973</v>
      </c>
    </row>
    <row r="3293" spans="13:60" x14ac:dyDescent="0.3">
      <c r="BH3293" t="s">
        <v>1976</v>
      </c>
    </row>
    <row r="3295" spans="13:60" x14ac:dyDescent="0.3">
      <c r="BH3295" t="s">
        <v>1977</v>
      </c>
    </row>
    <row r="3297" spans="60:60" x14ac:dyDescent="0.3">
      <c r="BH3297" t="s">
        <v>1978</v>
      </c>
    </row>
    <row r="3299" spans="60:60" x14ac:dyDescent="0.3">
      <c r="BH3299" t="s">
        <v>1979</v>
      </c>
    </row>
    <row r="3301" spans="60:60" x14ac:dyDescent="0.3">
      <c r="BH3301" t="s">
        <v>1980</v>
      </c>
    </row>
    <row r="3303" spans="60:60" x14ac:dyDescent="0.3">
      <c r="BH3303" t="s">
        <v>1981</v>
      </c>
    </row>
    <row r="3305" spans="60:60" x14ac:dyDescent="0.3">
      <c r="BH3305" t="s">
        <v>1982</v>
      </c>
    </row>
    <row r="3307" spans="60:60" x14ac:dyDescent="0.3">
      <c r="BH3307" t="s">
        <v>1983</v>
      </c>
    </row>
    <row r="3309" spans="60:60" x14ac:dyDescent="0.3">
      <c r="BH3309" t="s">
        <v>1984</v>
      </c>
    </row>
    <row r="3311" spans="60:60" x14ac:dyDescent="0.3">
      <c r="BH3311" t="s">
        <v>17</v>
      </c>
    </row>
    <row r="3312" spans="60:60" x14ac:dyDescent="0.3">
      <c r="BH3312" t="s">
        <v>1985</v>
      </c>
    </row>
    <row r="3313" spans="13:60" x14ac:dyDescent="0.3">
      <c r="BH3313" t="s">
        <v>1986</v>
      </c>
    </row>
    <row r="3315" spans="13:60" x14ac:dyDescent="0.3">
      <c r="BH3315" t="s">
        <v>1816</v>
      </c>
    </row>
    <row r="3316" spans="13:60" x14ac:dyDescent="0.3">
      <c r="BH3316" t="s">
        <v>1987</v>
      </c>
    </row>
    <row r="3317" spans="13:60" x14ac:dyDescent="0.3">
      <c r="BH3317" t="s">
        <v>1988</v>
      </c>
    </row>
    <row r="3319" spans="13:60" x14ac:dyDescent="0.3">
      <c r="BH3319" t="s">
        <v>1989</v>
      </c>
    </row>
    <row r="3321" spans="13:60" x14ac:dyDescent="0.3">
      <c r="BH3321" t="s">
        <v>1990</v>
      </c>
    </row>
    <row r="3323" spans="13:60" x14ac:dyDescent="0.3">
      <c r="BH3323" t="s">
        <v>1991</v>
      </c>
    </row>
    <row r="3325" spans="13:60" x14ac:dyDescent="0.3">
      <c r="BH3325" t="s">
        <v>1992</v>
      </c>
    </row>
    <row r="3327" spans="13:60" x14ac:dyDescent="0.3">
      <c r="BH3327" t="s">
        <v>1993</v>
      </c>
    </row>
    <row r="3328" spans="13:60" x14ac:dyDescent="0.3">
      <c r="M3328">
        <v>1</v>
      </c>
      <c r="Q3328">
        <v>1</v>
      </c>
      <c r="X3328">
        <v>1</v>
      </c>
      <c r="AC3328">
        <v>1</v>
      </c>
      <c r="AK3328" s="26">
        <v>1</v>
      </c>
      <c r="AM3328" s="26">
        <v>66</v>
      </c>
      <c r="AP3328" s="26">
        <v>1</v>
      </c>
      <c r="AU3328" s="26">
        <v>1</v>
      </c>
      <c r="AZ3328" s="26">
        <v>1</v>
      </c>
      <c r="BB3328">
        <v>1</v>
      </c>
      <c r="BH3328" t="s">
        <v>1994</v>
      </c>
    </row>
    <row r="3329" spans="60:60" x14ac:dyDescent="0.3">
      <c r="BH3329" t="s">
        <v>1995</v>
      </c>
    </row>
    <row r="3331" spans="60:60" x14ac:dyDescent="0.3">
      <c r="BH3331" t="s">
        <v>1996</v>
      </c>
    </row>
    <row r="3332" spans="60:60" x14ac:dyDescent="0.3">
      <c r="BH3332" t="s">
        <v>1997</v>
      </c>
    </row>
    <row r="3333" spans="60:60" x14ac:dyDescent="0.3">
      <c r="BH3333" t="s">
        <v>1998</v>
      </c>
    </row>
    <row r="3335" spans="60:60" x14ac:dyDescent="0.3">
      <c r="BH3335" t="s">
        <v>1999</v>
      </c>
    </row>
    <row r="3337" spans="60:60" x14ac:dyDescent="0.3">
      <c r="BH3337" t="s">
        <v>2000</v>
      </c>
    </row>
    <row r="3339" spans="60:60" x14ac:dyDescent="0.3">
      <c r="BH3339" t="s">
        <v>2001</v>
      </c>
    </row>
    <row r="3341" spans="60:60" x14ac:dyDescent="0.3">
      <c r="BH3341" t="s">
        <v>2002</v>
      </c>
    </row>
    <row r="3342" spans="60:60" x14ac:dyDescent="0.3">
      <c r="BH3342" t="s">
        <v>2003</v>
      </c>
    </row>
    <row r="3344" spans="60:60" x14ac:dyDescent="0.3">
      <c r="BH3344" t="s">
        <v>2004</v>
      </c>
    </row>
    <row r="3346" spans="14:60" x14ac:dyDescent="0.3">
      <c r="BH3346" t="s">
        <v>2005</v>
      </c>
    </row>
    <row r="3348" spans="14:60" x14ac:dyDescent="0.3">
      <c r="BH3348" t="s">
        <v>2006</v>
      </c>
    </row>
    <row r="3349" spans="14:60" x14ac:dyDescent="0.3">
      <c r="N3349">
        <v>1</v>
      </c>
      <c r="S3349">
        <v>1</v>
      </c>
      <c r="W3349">
        <v>1</v>
      </c>
      <c r="AF3349">
        <v>1</v>
      </c>
      <c r="AK3349" s="26">
        <v>1</v>
      </c>
      <c r="AM3349" s="26">
        <v>51</v>
      </c>
      <c r="AP3349" s="26">
        <v>1</v>
      </c>
      <c r="AV3349" s="26">
        <v>1</v>
      </c>
      <c r="AZ3349" s="26">
        <v>1</v>
      </c>
      <c r="BC3349">
        <v>1</v>
      </c>
      <c r="BH3349" t="s">
        <v>2007</v>
      </c>
    </row>
    <row r="3350" spans="14:60" x14ac:dyDescent="0.3">
      <c r="BH3350" t="s">
        <v>2008</v>
      </c>
    </row>
    <row r="3352" spans="14:60" x14ac:dyDescent="0.3">
      <c r="BH3352" t="s">
        <v>2009</v>
      </c>
    </row>
    <row r="3354" spans="14:60" x14ac:dyDescent="0.3">
      <c r="BH3354" t="s">
        <v>2010</v>
      </c>
    </row>
    <row r="3356" spans="14:60" x14ac:dyDescent="0.3">
      <c r="BH3356" t="s">
        <v>2011</v>
      </c>
    </row>
    <row r="3358" spans="14:60" x14ac:dyDescent="0.3">
      <c r="BH3358" t="s">
        <v>2012</v>
      </c>
    </row>
    <row r="3360" spans="14:60" x14ac:dyDescent="0.3">
      <c r="BH3360" t="s">
        <v>2013</v>
      </c>
    </row>
    <row r="3362" spans="60:60" x14ac:dyDescent="0.3">
      <c r="BH3362" t="s">
        <v>2014</v>
      </c>
    </row>
    <row r="3364" spans="60:60" x14ac:dyDescent="0.3">
      <c r="BH3364" t="s">
        <v>2015</v>
      </c>
    </row>
    <row r="3366" spans="60:60" x14ac:dyDescent="0.3">
      <c r="BH3366" t="s">
        <v>1</v>
      </c>
    </row>
    <row r="3367" spans="60:60" x14ac:dyDescent="0.3">
      <c r="BH3367" t="s">
        <v>17</v>
      </c>
    </row>
    <row r="3369" spans="60:60" x14ac:dyDescent="0.3">
      <c r="BH3369" t="s">
        <v>2016</v>
      </c>
    </row>
    <row r="3370" spans="60:60" x14ac:dyDescent="0.3">
      <c r="BH3370" t="s">
        <v>2017</v>
      </c>
    </row>
    <row r="3371" spans="60:60" x14ac:dyDescent="0.3">
      <c r="BH3371" t="s">
        <v>2018</v>
      </c>
    </row>
    <row r="3373" spans="60:60" x14ac:dyDescent="0.3">
      <c r="BH3373" t="s">
        <v>2019</v>
      </c>
    </row>
    <row r="3374" spans="60:60" x14ac:dyDescent="0.3">
      <c r="BH3374" t="s">
        <v>2020</v>
      </c>
    </row>
    <row r="3375" spans="60:60" x14ac:dyDescent="0.3">
      <c r="BH3375" t="s">
        <v>2021</v>
      </c>
    </row>
    <row r="3376" spans="60:60" x14ac:dyDescent="0.3">
      <c r="BH3376" t="s">
        <v>136</v>
      </c>
    </row>
    <row r="3378" spans="58:60" x14ac:dyDescent="0.3">
      <c r="BH3378" t="s">
        <v>122</v>
      </c>
    </row>
    <row r="3379" spans="58:60" x14ac:dyDescent="0.3">
      <c r="BH3379" t="s">
        <v>2022</v>
      </c>
    </row>
    <row r="3380" spans="58:60" x14ac:dyDescent="0.3">
      <c r="BH3380" t="s">
        <v>2023</v>
      </c>
    </row>
    <row r="3382" spans="58:60" x14ac:dyDescent="0.3">
      <c r="BH3382" t="s">
        <v>2024</v>
      </c>
    </row>
    <row r="3384" spans="58:60" x14ac:dyDescent="0.3">
      <c r="BH3384" t="s">
        <v>2025</v>
      </c>
    </row>
    <row r="3386" spans="58:60" x14ac:dyDescent="0.3">
      <c r="BH3386" t="s">
        <v>2026</v>
      </c>
    </row>
    <row r="3387" spans="58:60" x14ac:dyDescent="0.3">
      <c r="BF3387">
        <v>1</v>
      </c>
      <c r="BH3387" t="s">
        <v>2027</v>
      </c>
    </row>
    <row r="3388" spans="58:60" x14ac:dyDescent="0.3">
      <c r="BH3388" t="s">
        <v>2028</v>
      </c>
    </row>
    <row r="3389" spans="58:60" x14ac:dyDescent="0.3">
      <c r="BH3389" t="s">
        <v>2029</v>
      </c>
    </row>
    <row r="3390" spans="58:60" x14ac:dyDescent="0.3">
      <c r="BH3390" t="s">
        <v>2030</v>
      </c>
    </row>
    <row r="3392" spans="58:60" x14ac:dyDescent="0.3">
      <c r="BH3392" t="s">
        <v>2031</v>
      </c>
    </row>
    <row r="3393" spans="60:60" x14ac:dyDescent="0.3">
      <c r="BH3393" t="s">
        <v>2032</v>
      </c>
    </row>
    <row r="3395" spans="60:60" x14ac:dyDescent="0.3">
      <c r="BH3395" t="s">
        <v>2033</v>
      </c>
    </row>
    <row r="3396" spans="60:60" x14ac:dyDescent="0.3">
      <c r="BH3396" t="s">
        <v>2034</v>
      </c>
    </row>
    <row r="3398" spans="60:60" x14ac:dyDescent="0.3">
      <c r="BH3398" t="s">
        <v>2035</v>
      </c>
    </row>
    <row r="3400" spans="60:60" x14ac:dyDescent="0.3">
      <c r="BH3400" t="s">
        <v>2036</v>
      </c>
    </row>
    <row r="3401" spans="60:60" x14ac:dyDescent="0.3">
      <c r="BH3401" t="s">
        <v>2037</v>
      </c>
    </row>
    <row r="3403" spans="60:60" x14ac:dyDescent="0.3">
      <c r="BH3403" t="s">
        <v>2038</v>
      </c>
    </row>
    <row r="3405" spans="60:60" x14ac:dyDescent="0.3">
      <c r="BH3405" t="s">
        <v>2039</v>
      </c>
    </row>
    <row r="3407" spans="60:60" x14ac:dyDescent="0.3">
      <c r="BH3407" t="s">
        <v>2040</v>
      </c>
    </row>
    <row r="3409" spans="60:60" x14ac:dyDescent="0.3">
      <c r="BH3409" t="s">
        <v>2041</v>
      </c>
    </row>
    <row r="3410" spans="60:60" x14ac:dyDescent="0.3">
      <c r="BH3410" t="s">
        <v>2042</v>
      </c>
    </row>
    <row r="3412" spans="60:60" x14ac:dyDescent="0.3">
      <c r="BH3412" t="s">
        <v>2043</v>
      </c>
    </row>
    <row r="3414" spans="60:60" x14ac:dyDescent="0.3">
      <c r="BH3414" t="s">
        <v>2044</v>
      </c>
    </row>
    <row r="3416" spans="60:60" x14ac:dyDescent="0.3">
      <c r="BH3416" t="s">
        <v>2045</v>
      </c>
    </row>
    <row r="3417" spans="60:60" x14ac:dyDescent="0.3">
      <c r="BH3417" t="s">
        <v>2046</v>
      </c>
    </row>
    <row r="3419" spans="60:60" x14ac:dyDescent="0.3">
      <c r="BH3419" t="s">
        <v>2047</v>
      </c>
    </row>
    <row r="3421" spans="60:60" x14ac:dyDescent="0.3">
      <c r="BH3421" t="s">
        <v>2048</v>
      </c>
    </row>
    <row r="3423" spans="60:60" x14ac:dyDescent="0.3">
      <c r="BH3423" t="s">
        <v>2049</v>
      </c>
    </row>
    <row r="3425" spans="60:60" x14ac:dyDescent="0.3">
      <c r="BH3425" t="s">
        <v>2050</v>
      </c>
    </row>
    <row r="3426" spans="60:60" x14ac:dyDescent="0.3">
      <c r="BH3426" t="s">
        <v>2051</v>
      </c>
    </row>
    <row r="3428" spans="60:60" x14ac:dyDescent="0.3">
      <c r="BH3428" t="s">
        <v>2052</v>
      </c>
    </row>
    <row r="3430" spans="60:60" x14ac:dyDescent="0.3">
      <c r="BH3430" t="s">
        <v>2053</v>
      </c>
    </row>
    <row r="3432" spans="60:60" x14ac:dyDescent="0.3">
      <c r="BH3432" t="s">
        <v>2054</v>
      </c>
    </row>
    <row r="3434" spans="60:60" x14ac:dyDescent="0.3">
      <c r="BH3434" t="s">
        <v>2055</v>
      </c>
    </row>
    <row r="3436" spans="60:60" x14ac:dyDescent="0.3">
      <c r="BH3436" t="s">
        <v>2056</v>
      </c>
    </row>
    <row r="3438" spans="60:60" x14ac:dyDescent="0.3">
      <c r="BH3438" t="s">
        <v>2057</v>
      </c>
    </row>
    <row r="3440" spans="60:60" x14ac:dyDescent="0.3">
      <c r="BH3440" t="s">
        <v>2058</v>
      </c>
    </row>
    <row r="3441" spans="57:60" x14ac:dyDescent="0.3">
      <c r="BH3441" t="s">
        <v>2059</v>
      </c>
    </row>
    <row r="3443" spans="57:60" x14ac:dyDescent="0.3">
      <c r="BH3443" t="s">
        <v>2060</v>
      </c>
    </row>
    <row r="3445" spans="57:60" x14ac:dyDescent="0.3">
      <c r="BH3445" t="s">
        <v>2061</v>
      </c>
    </row>
    <row r="3447" spans="57:60" x14ac:dyDescent="0.3">
      <c r="BH3447" t="s">
        <v>2062</v>
      </c>
    </row>
    <row r="3449" spans="57:60" x14ac:dyDescent="0.3">
      <c r="BH3449" t="s">
        <v>2063</v>
      </c>
    </row>
    <row r="3451" spans="57:60" x14ac:dyDescent="0.3">
      <c r="BH3451" t="s">
        <v>2064</v>
      </c>
    </row>
    <row r="3452" spans="57:60" x14ac:dyDescent="0.3">
      <c r="BE3452">
        <v>1</v>
      </c>
      <c r="BH3452" t="s">
        <v>2065</v>
      </c>
    </row>
    <row r="3453" spans="57:60" x14ac:dyDescent="0.3">
      <c r="BH3453" t="s">
        <v>2066</v>
      </c>
    </row>
    <row r="3455" spans="57:60" x14ac:dyDescent="0.3">
      <c r="BH3455" t="s">
        <v>2067</v>
      </c>
    </row>
    <row r="3457" spans="60:60" x14ac:dyDescent="0.3">
      <c r="BH3457" t="s">
        <v>2068</v>
      </c>
    </row>
    <row r="3458" spans="60:60" x14ac:dyDescent="0.3">
      <c r="BH3458" t="s">
        <v>2069</v>
      </c>
    </row>
    <row r="3459" spans="60:60" x14ac:dyDescent="0.3">
      <c r="BH3459" t="s">
        <v>2070</v>
      </c>
    </row>
    <row r="3461" spans="60:60" x14ac:dyDescent="0.3">
      <c r="BH3461" t="s">
        <v>2071</v>
      </c>
    </row>
    <row r="3463" spans="60:60" x14ac:dyDescent="0.3">
      <c r="BH3463" t="s">
        <v>2072</v>
      </c>
    </row>
    <row r="3465" spans="60:60" x14ac:dyDescent="0.3">
      <c r="BH3465" t="s">
        <v>2073</v>
      </c>
    </row>
    <row r="3467" spans="60:60" x14ac:dyDescent="0.3">
      <c r="BH3467" t="s">
        <v>2074</v>
      </c>
    </row>
    <row r="3468" spans="60:60" x14ac:dyDescent="0.3">
      <c r="BH3468" t="s">
        <v>2075</v>
      </c>
    </row>
    <row r="3470" spans="60:60" x14ac:dyDescent="0.3">
      <c r="BH3470" t="s">
        <v>2076</v>
      </c>
    </row>
    <row r="3471" spans="60:60" x14ac:dyDescent="0.3">
      <c r="BH3471" t="s">
        <v>2077</v>
      </c>
    </row>
    <row r="3473" spans="58:60" x14ac:dyDescent="0.3">
      <c r="BH3473" t="s">
        <v>2078</v>
      </c>
    </row>
    <row r="3475" spans="58:60" x14ac:dyDescent="0.3">
      <c r="BH3475" t="s">
        <v>1043</v>
      </c>
    </row>
    <row r="3476" spans="58:60" x14ac:dyDescent="0.3">
      <c r="BH3476" t="s">
        <v>2079</v>
      </c>
    </row>
    <row r="3478" spans="58:60" x14ac:dyDescent="0.3">
      <c r="BH3478" t="s">
        <v>2080</v>
      </c>
    </row>
    <row r="3480" spans="58:60" x14ac:dyDescent="0.3">
      <c r="BH3480" t="s">
        <v>2081</v>
      </c>
    </row>
    <row r="3481" spans="58:60" x14ac:dyDescent="0.3">
      <c r="BF3481">
        <v>1</v>
      </c>
      <c r="BH3481" t="s">
        <v>2082</v>
      </c>
    </row>
    <row r="3482" spans="58:60" x14ac:dyDescent="0.3">
      <c r="BH3482" t="s">
        <v>2083</v>
      </c>
    </row>
    <row r="3483" spans="58:60" x14ac:dyDescent="0.3">
      <c r="BH3483" t="s">
        <v>2084</v>
      </c>
    </row>
    <row r="3484" spans="58:60" x14ac:dyDescent="0.3">
      <c r="BH3484" t="s">
        <v>2085</v>
      </c>
    </row>
    <row r="3485" spans="58:60" x14ac:dyDescent="0.3">
      <c r="BH3485" t="s">
        <v>2086</v>
      </c>
    </row>
    <row r="3487" spans="58:60" x14ac:dyDescent="0.3">
      <c r="BH3487" t="s">
        <v>2087</v>
      </c>
    </row>
    <row r="3489" spans="60:60" x14ac:dyDescent="0.3">
      <c r="BH3489" t="s">
        <v>2088</v>
      </c>
    </row>
    <row r="3491" spans="60:60" x14ac:dyDescent="0.3">
      <c r="BH3491" t="s">
        <v>2089</v>
      </c>
    </row>
    <row r="3493" spans="60:60" x14ac:dyDescent="0.3">
      <c r="BH3493" t="s">
        <v>2090</v>
      </c>
    </row>
    <row r="3495" spans="60:60" x14ac:dyDescent="0.3">
      <c r="BH3495" t="s">
        <v>2091</v>
      </c>
    </row>
    <row r="3496" spans="60:60" x14ac:dyDescent="0.3">
      <c r="BH3496" t="s">
        <v>2092</v>
      </c>
    </row>
    <row r="3498" spans="60:60" x14ac:dyDescent="0.3">
      <c r="BH3498" t="s">
        <v>2093</v>
      </c>
    </row>
    <row r="3499" spans="60:60" x14ac:dyDescent="0.3">
      <c r="BH3499" t="s">
        <v>2094</v>
      </c>
    </row>
    <row r="3501" spans="60:60" x14ac:dyDescent="0.3">
      <c r="BH3501" t="s">
        <v>2095</v>
      </c>
    </row>
    <row r="3502" spans="60:60" x14ac:dyDescent="0.3">
      <c r="BH3502" t="s">
        <v>2096</v>
      </c>
    </row>
    <row r="3504" spans="60:60" x14ac:dyDescent="0.3">
      <c r="BH3504" t="s">
        <v>2097</v>
      </c>
    </row>
    <row r="3506" spans="60:60" x14ac:dyDescent="0.3">
      <c r="BH3506" t="s">
        <v>2098</v>
      </c>
    </row>
    <row r="3507" spans="60:60" x14ac:dyDescent="0.3">
      <c r="BH3507" t="s">
        <v>523</v>
      </c>
    </row>
    <row r="3508" spans="60:60" x14ac:dyDescent="0.3">
      <c r="BH3508" t="s">
        <v>2099</v>
      </c>
    </row>
    <row r="3509" spans="60:60" x14ac:dyDescent="0.3">
      <c r="BH3509" t="s">
        <v>2100</v>
      </c>
    </row>
    <row r="3511" spans="60:60" x14ac:dyDescent="0.3">
      <c r="BH3511" t="s">
        <v>2101</v>
      </c>
    </row>
    <row r="3513" spans="60:60" x14ac:dyDescent="0.3">
      <c r="BH3513" t="s">
        <v>2102</v>
      </c>
    </row>
    <row r="3515" spans="60:60" x14ac:dyDescent="0.3">
      <c r="BH3515" t="s">
        <v>2103</v>
      </c>
    </row>
    <row r="3517" spans="60:60" x14ac:dyDescent="0.3">
      <c r="BH3517" t="s">
        <v>2104</v>
      </c>
    </row>
    <row r="3519" spans="60:60" x14ac:dyDescent="0.3">
      <c r="BH3519" t="s">
        <v>2105</v>
      </c>
    </row>
    <row r="3521" spans="58:60" x14ac:dyDescent="0.3">
      <c r="BH3521" t="s">
        <v>2106</v>
      </c>
    </row>
    <row r="3523" spans="58:60" x14ac:dyDescent="0.3">
      <c r="BH3523" t="s">
        <v>2107</v>
      </c>
    </row>
    <row r="3524" spans="58:60" x14ac:dyDescent="0.3">
      <c r="BF3524">
        <v>1</v>
      </c>
      <c r="BH3524" t="s">
        <v>2108</v>
      </c>
    </row>
    <row r="3526" spans="58:60" x14ac:dyDescent="0.3">
      <c r="BH3526" t="s">
        <v>2109</v>
      </c>
    </row>
    <row r="3527" spans="58:60" x14ac:dyDescent="0.3">
      <c r="BH3527" t="s">
        <v>2110</v>
      </c>
    </row>
    <row r="3528" spans="58:60" x14ac:dyDescent="0.3">
      <c r="BH3528" t="s">
        <v>1809</v>
      </c>
    </row>
    <row r="3529" spans="58:60" x14ac:dyDescent="0.3">
      <c r="BH3529" t="s">
        <v>2111</v>
      </c>
    </row>
    <row r="3531" spans="58:60" x14ac:dyDescent="0.3">
      <c r="BH3531" t="s">
        <v>2112</v>
      </c>
    </row>
    <row r="3533" spans="58:60" x14ac:dyDescent="0.3">
      <c r="BH3533" t="s">
        <v>2113</v>
      </c>
    </row>
    <row r="3535" spans="58:60" x14ac:dyDescent="0.3">
      <c r="BH3535" t="s">
        <v>2114</v>
      </c>
    </row>
    <row r="3536" spans="58:60" x14ac:dyDescent="0.3">
      <c r="BH3536" t="s">
        <v>2115</v>
      </c>
    </row>
    <row r="3537" spans="60:60" x14ac:dyDescent="0.3">
      <c r="BH3537" t="s">
        <v>2116</v>
      </c>
    </row>
    <row r="3538" spans="60:60" x14ac:dyDescent="0.3">
      <c r="BH3538" t="s">
        <v>2117</v>
      </c>
    </row>
    <row r="3539" spans="60:60" x14ac:dyDescent="0.3">
      <c r="BH3539" t="s">
        <v>2118</v>
      </c>
    </row>
    <row r="3541" spans="60:60" x14ac:dyDescent="0.3">
      <c r="BH3541" t="s">
        <v>2119</v>
      </c>
    </row>
    <row r="3543" spans="60:60" x14ac:dyDescent="0.3">
      <c r="BH3543" t="s">
        <v>2120</v>
      </c>
    </row>
    <row r="3545" spans="60:60" x14ac:dyDescent="0.3">
      <c r="BH3545" t="s">
        <v>2121</v>
      </c>
    </row>
    <row r="3547" spans="60:60" x14ac:dyDescent="0.3">
      <c r="BH3547" t="s">
        <v>2122</v>
      </c>
    </row>
    <row r="3549" spans="60:60" x14ac:dyDescent="0.3">
      <c r="BH3549" t="s">
        <v>2123</v>
      </c>
    </row>
    <row r="3551" spans="60:60" x14ac:dyDescent="0.3">
      <c r="BH3551" t="s">
        <v>2124</v>
      </c>
    </row>
    <row r="3552" spans="60:60" x14ac:dyDescent="0.3">
      <c r="BH3552" t="s">
        <v>2125</v>
      </c>
    </row>
    <row r="3554" spans="14:60" x14ac:dyDescent="0.3">
      <c r="BH3554" t="s">
        <v>2126</v>
      </c>
    </row>
    <row r="3556" spans="14:60" x14ac:dyDescent="0.3">
      <c r="BH3556" t="s">
        <v>2127</v>
      </c>
    </row>
    <row r="3558" spans="14:60" x14ac:dyDescent="0.3">
      <c r="BH3558" t="s">
        <v>2128</v>
      </c>
    </row>
    <row r="3560" spans="14:60" x14ac:dyDescent="0.3">
      <c r="BH3560" t="s">
        <v>2129</v>
      </c>
    </row>
    <row r="3561" spans="14:60" x14ac:dyDescent="0.3">
      <c r="BH3561" t="s">
        <v>2130</v>
      </c>
    </row>
    <row r="3563" spans="14:60" x14ac:dyDescent="0.3">
      <c r="BH3563" t="s">
        <v>2131</v>
      </c>
    </row>
    <row r="3565" spans="14:60" x14ac:dyDescent="0.3">
      <c r="BH3565" t="s">
        <v>2132</v>
      </c>
    </row>
    <row r="3567" spans="14:60" x14ac:dyDescent="0.3">
      <c r="BH3567" t="s">
        <v>2133</v>
      </c>
    </row>
    <row r="3568" spans="14:60" x14ac:dyDescent="0.3">
      <c r="N3568">
        <v>1</v>
      </c>
      <c r="R3568">
        <v>1</v>
      </c>
      <c r="U3568">
        <v>1</v>
      </c>
      <c r="AD3568">
        <v>1</v>
      </c>
      <c r="AI3568" s="26">
        <v>1</v>
      </c>
      <c r="AM3568" s="26">
        <v>29</v>
      </c>
      <c r="AP3568" s="26">
        <v>1</v>
      </c>
      <c r="AU3568" s="26">
        <v>1</v>
      </c>
      <c r="AZ3568" s="26">
        <v>1</v>
      </c>
      <c r="BB3568">
        <v>1</v>
      </c>
      <c r="BH3568" t="s">
        <v>2134</v>
      </c>
    </row>
    <row r="3569" spans="60:60" x14ac:dyDescent="0.3">
      <c r="BH3569" t="s">
        <v>2135</v>
      </c>
    </row>
    <row r="3571" spans="60:60" x14ac:dyDescent="0.3">
      <c r="BH3571" t="s">
        <v>1816</v>
      </c>
    </row>
    <row r="3572" spans="60:60" x14ac:dyDescent="0.3">
      <c r="BH3572" t="s">
        <v>2136</v>
      </c>
    </row>
    <row r="3574" spans="60:60" x14ac:dyDescent="0.3">
      <c r="BH3574" t="s">
        <v>2137</v>
      </c>
    </row>
    <row r="3576" spans="60:60" x14ac:dyDescent="0.3">
      <c r="BH3576" t="s">
        <v>2138</v>
      </c>
    </row>
    <row r="3578" spans="60:60" x14ac:dyDescent="0.3">
      <c r="BH3578" t="s">
        <v>1</v>
      </c>
    </row>
    <row r="3580" spans="60:60" x14ac:dyDescent="0.3">
      <c r="BH3580" t="s">
        <v>2139</v>
      </c>
    </row>
    <row r="3582" spans="60:60" x14ac:dyDescent="0.3">
      <c r="BH3582" t="s">
        <v>2140</v>
      </c>
    </row>
    <row r="3584" spans="60:60" x14ac:dyDescent="0.3">
      <c r="BH3584" t="s">
        <v>2141</v>
      </c>
    </row>
    <row r="3586" spans="60:60" x14ac:dyDescent="0.3">
      <c r="BH3586" t="s">
        <v>2142</v>
      </c>
    </row>
    <row r="3587" spans="60:60" x14ac:dyDescent="0.3">
      <c r="BH3587" t="s">
        <v>15</v>
      </c>
    </row>
    <row r="3588" spans="60:60" x14ac:dyDescent="0.3">
      <c r="BH3588" t="s">
        <v>2143</v>
      </c>
    </row>
    <row r="3589" spans="60:60" x14ac:dyDescent="0.3">
      <c r="BH3589" t="s">
        <v>2135</v>
      </c>
    </row>
    <row r="3591" spans="60:60" x14ac:dyDescent="0.3">
      <c r="BH3591" t="s">
        <v>1816</v>
      </c>
    </row>
    <row r="3592" spans="60:60" x14ac:dyDescent="0.3">
      <c r="BH3592" t="s">
        <v>2136</v>
      </c>
    </row>
    <row r="3594" spans="60:60" x14ac:dyDescent="0.3">
      <c r="BH3594" t="s">
        <v>2144</v>
      </c>
    </row>
    <row r="3596" spans="60:60" x14ac:dyDescent="0.3">
      <c r="BH3596" t="s">
        <v>2145</v>
      </c>
    </row>
    <row r="3598" spans="60:60" x14ac:dyDescent="0.3">
      <c r="BH3598" t="s">
        <v>2146</v>
      </c>
    </row>
    <row r="3600" spans="60:60" x14ac:dyDescent="0.3">
      <c r="BH3600" t="s">
        <v>2140</v>
      </c>
    </row>
    <row r="3602" spans="14:60" x14ac:dyDescent="0.3">
      <c r="BH3602" t="s">
        <v>2141</v>
      </c>
    </row>
    <row r="3604" spans="14:60" x14ac:dyDescent="0.3">
      <c r="BH3604" t="s">
        <v>2147</v>
      </c>
    </row>
    <row r="3605" spans="14:60" x14ac:dyDescent="0.3">
      <c r="N3605">
        <v>1</v>
      </c>
      <c r="P3605">
        <v>1</v>
      </c>
      <c r="V3605">
        <v>1</v>
      </c>
      <c r="AB3605">
        <v>1</v>
      </c>
      <c r="AJ3605" s="26">
        <v>1</v>
      </c>
      <c r="AM3605" s="26">
        <v>45</v>
      </c>
      <c r="AP3605" s="26">
        <v>1</v>
      </c>
      <c r="AU3605" s="26">
        <v>1</v>
      </c>
      <c r="AZ3605" s="26">
        <v>1</v>
      </c>
      <c r="BB3605">
        <v>1</v>
      </c>
      <c r="BH3605" t="s">
        <v>2148</v>
      </c>
    </row>
    <row r="3607" spans="14:60" x14ac:dyDescent="0.3">
      <c r="BH3607" t="s">
        <v>2149</v>
      </c>
    </row>
    <row r="3608" spans="14:60" x14ac:dyDescent="0.3">
      <c r="BH3608" t="s">
        <v>2150</v>
      </c>
    </row>
    <row r="3609" spans="14:60" x14ac:dyDescent="0.3">
      <c r="BH3609" t="s">
        <v>2151</v>
      </c>
    </row>
    <row r="3610" spans="14:60" x14ac:dyDescent="0.3">
      <c r="BH3610" t="s">
        <v>7</v>
      </c>
    </row>
    <row r="3612" spans="14:60" x14ac:dyDescent="0.3">
      <c r="BH3612" t="s">
        <v>2152</v>
      </c>
    </row>
    <row r="3614" spans="14:60" x14ac:dyDescent="0.3">
      <c r="BH3614" t="s">
        <v>2153</v>
      </c>
    </row>
    <row r="3616" spans="14:60" x14ac:dyDescent="0.3">
      <c r="BH3616" t="s">
        <v>2154</v>
      </c>
    </row>
    <row r="3618" spans="60:60" x14ac:dyDescent="0.3">
      <c r="BH3618" t="s">
        <v>2155</v>
      </c>
    </row>
    <row r="3620" spans="60:60" x14ac:dyDescent="0.3">
      <c r="BH3620" t="s">
        <v>2156</v>
      </c>
    </row>
    <row r="3622" spans="60:60" x14ac:dyDescent="0.3">
      <c r="BH3622" t="s">
        <v>7</v>
      </c>
    </row>
    <row r="3624" spans="60:60" x14ac:dyDescent="0.3">
      <c r="BH3624" t="s">
        <v>18</v>
      </c>
    </row>
    <row r="3625" spans="60:60" x14ac:dyDescent="0.3">
      <c r="BH3625" t="s">
        <v>2157</v>
      </c>
    </row>
    <row r="3626" spans="60:60" x14ac:dyDescent="0.3">
      <c r="BH3626" t="s">
        <v>2158</v>
      </c>
    </row>
    <row r="3628" spans="60:60" x14ac:dyDescent="0.3">
      <c r="BH3628" t="s">
        <v>2159</v>
      </c>
    </row>
    <row r="3629" spans="60:60" x14ac:dyDescent="0.3">
      <c r="BH3629" t="s">
        <v>2160</v>
      </c>
    </row>
    <row r="3631" spans="60:60" x14ac:dyDescent="0.3">
      <c r="BH3631" t="s">
        <v>2161</v>
      </c>
    </row>
    <row r="3633" spans="14:60" x14ac:dyDescent="0.3">
      <c r="BH3633" t="s">
        <v>2162</v>
      </c>
    </row>
    <row r="3635" spans="14:60" x14ac:dyDescent="0.3">
      <c r="BH3635" t="s">
        <v>2163</v>
      </c>
    </row>
    <row r="3637" spans="14:60" x14ac:dyDescent="0.3">
      <c r="BH3637" t="s">
        <v>2164</v>
      </c>
    </row>
    <row r="3639" spans="14:60" x14ac:dyDescent="0.3">
      <c r="BH3639" t="s">
        <v>2165</v>
      </c>
    </row>
    <row r="3641" spans="14:60" x14ac:dyDescent="0.3">
      <c r="BH3641" t="s">
        <v>2166</v>
      </c>
    </row>
    <row r="3643" spans="14:60" x14ac:dyDescent="0.3">
      <c r="BH3643" t="s">
        <v>2167</v>
      </c>
    </row>
    <row r="3645" spans="14:60" x14ac:dyDescent="0.3">
      <c r="BH3645" t="s">
        <v>2168</v>
      </c>
    </row>
    <row r="3646" spans="14:60" x14ac:dyDescent="0.3">
      <c r="N3646">
        <v>1</v>
      </c>
      <c r="P3646">
        <v>1</v>
      </c>
      <c r="V3646">
        <v>1</v>
      </c>
      <c r="AB3646">
        <v>1</v>
      </c>
      <c r="AI3646" s="26">
        <v>1</v>
      </c>
      <c r="AM3646" s="26">
        <v>29</v>
      </c>
      <c r="AP3646" s="26">
        <v>1</v>
      </c>
      <c r="AU3646" s="26">
        <v>1</v>
      </c>
      <c r="AX3646" s="26">
        <v>1</v>
      </c>
      <c r="BB3646">
        <v>1</v>
      </c>
      <c r="BH3646" t="s">
        <v>2169</v>
      </c>
    </row>
    <row r="3648" spans="14:60" x14ac:dyDescent="0.3">
      <c r="BH3648" t="s">
        <v>2170</v>
      </c>
    </row>
    <row r="3649" spans="60:60" x14ac:dyDescent="0.3">
      <c r="BH3649" t="s">
        <v>2171</v>
      </c>
    </row>
    <row r="3650" spans="60:60" x14ac:dyDescent="0.3">
      <c r="BH3650" t="s">
        <v>2172</v>
      </c>
    </row>
    <row r="3651" spans="60:60" x14ac:dyDescent="0.3">
      <c r="BH3651" t="s">
        <v>2173</v>
      </c>
    </row>
    <row r="3653" spans="60:60" x14ac:dyDescent="0.3">
      <c r="BH3653" t="s">
        <v>2174</v>
      </c>
    </row>
    <row r="3655" spans="60:60" x14ac:dyDescent="0.3">
      <c r="BH3655" t="s">
        <v>2175</v>
      </c>
    </row>
    <row r="3657" spans="60:60" x14ac:dyDescent="0.3">
      <c r="BH3657" t="s">
        <v>2176</v>
      </c>
    </row>
    <row r="3658" spans="60:60" x14ac:dyDescent="0.3">
      <c r="BH3658" t="s">
        <v>2177</v>
      </c>
    </row>
    <row r="3660" spans="60:60" x14ac:dyDescent="0.3">
      <c r="BH3660" t="s">
        <v>2178</v>
      </c>
    </row>
    <row r="3662" spans="60:60" x14ac:dyDescent="0.3">
      <c r="BH3662" t="s">
        <v>2179</v>
      </c>
    </row>
    <row r="3663" spans="60:60" x14ac:dyDescent="0.3">
      <c r="BH3663" t="s">
        <v>20</v>
      </c>
    </row>
    <row r="3665" spans="60:60" x14ac:dyDescent="0.3">
      <c r="BH3665" t="s">
        <v>2180</v>
      </c>
    </row>
    <row r="3667" spans="60:60" x14ac:dyDescent="0.3">
      <c r="BH3667" t="s">
        <v>2181</v>
      </c>
    </row>
    <row r="3668" spans="60:60" x14ac:dyDescent="0.3">
      <c r="BH3668" t="s">
        <v>2182</v>
      </c>
    </row>
    <row r="3669" spans="60:60" x14ac:dyDescent="0.3">
      <c r="BH3669" t="s">
        <v>2183</v>
      </c>
    </row>
    <row r="3670" spans="60:60" x14ac:dyDescent="0.3">
      <c r="BH3670" t="s">
        <v>2184</v>
      </c>
    </row>
    <row r="3672" spans="60:60" x14ac:dyDescent="0.3">
      <c r="BH3672" t="s">
        <v>2185</v>
      </c>
    </row>
    <row r="3674" spans="60:60" x14ac:dyDescent="0.3">
      <c r="BH3674" t="s">
        <v>2186</v>
      </c>
    </row>
    <row r="3676" spans="60:60" x14ac:dyDescent="0.3">
      <c r="BH3676" t="s">
        <v>2187</v>
      </c>
    </row>
    <row r="3678" spans="60:60" x14ac:dyDescent="0.3">
      <c r="BH3678" t="s">
        <v>2188</v>
      </c>
    </row>
    <row r="3680" spans="60:60" x14ac:dyDescent="0.3">
      <c r="BH3680" t="s">
        <v>2189</v>
      </c>
    </row>
    <row r="3682" spans="60:60" x14ac:dyDescent="0.3">
      <c r="BH3682" t="s">
        <v>2190</v>
      </c>
    </row>
    <row r="3683" spans="60:60" x14ac:dyDescent="0.3">
      <c r="BH3683" t="s">
        <v>2191</v>
      </c>
    </row>
    <row r="3684" spans="60:60" x14ac:dyDescent="0.3">
      <c r="BH3684" t="s">
        <v>2192</v>
      </c>
    </row>
    <row r="3686" spans="60:60" x14ac:dyDescent="0.3">
      <c r="BH3686" t="s">
        <v>2193</v>
      </c>
    </row>
    <row r="3688" spans="60:60" x14ac:dyDescent="0.3">
      <c r="BH3688" t="s">
        <v>2194</v>
      </c>
    </row>
    <row r="3690" spans="60:60" x14ac:dyDescent="0.3">
      <c r="BH3690" t="s">
        <v>2195</v>
      </c>
    </row>
    <row r="3692" spans="60:60" x14ac:dyDescent="0.3">
      <c r="BH3692" t="s">
        <v>2196</v>
      </c>
    </row>
    <row r="3694" spans="60:60" x14ac:dyDescent="0.3">
      <c r="BH3694" t="s">
        <v>2197</v>
      </c>
    </row>
    <row r="3696" spans="60:60" x14ac:dyDescent="0.3">
      <c r="BH3696" t="s">
        <v>2198</v>
      </c>
    </row>
    <row r="3697" spans="60:60" x14ac:dyDescent="0.3">
      <c r="BH3697" t="s">
        <v>2199</v>
      </c>
    </row>
    <row r="3698" spans="60:60" x14ac:dyDescent="0.3">
      <c r="BH3698" t="s">
        <v>2200</v>
      </c>
    </row>
    <row r="3700" spans="60:60" x14ac:dyDescent="0.3">
      <c r="BH3700" t="s">
        <v>2201</v>
      </c>
    </row>
    <row r="3702" spans="60:60" x14ac:dyDescent="0.3">
      <c r="BH3702" t="s">
        <v>2202</v>
      </c>
    </row>
    <row r="3704" spans="60:60" x14ac:dyDescent="0.3">
      <c r="BH3704" t="s">
        <v>2203</v>
      </c>
    </row>
    <row r="3705" spans="60:60" x14ac:dyDescent="0.3">
      <c r="BH3705" t="s">
        <v>2204</v>
      </c>
    </row>
    <row r="3707" spans="60:60" x14ac:dyDescent="0.3">
      <c r="BH3707" t="s">
        <v>2205</v>
      </c>
    </row>
    <row r="3709" spans="60:60" x14ac:dyDescent="0.3">
      <c r="BH3709" t="s">
        <v>2206</v>
      </c>
    </row>
    <row r="3711" spans="60:60" x14ac:dyDescent="0.3">
      <c r="BH3711" t="s">
        <v>2207</v>
      </c>
    </row>
    <row r="3713" spans="60:60" x14ac:dyDescent="0.3">
      <c r="BH3713" t="s">
        <v>2208</v>
      </c>
    </row>
    <row r="3715" spans="60:60" x14ac:dyDescent="0.3">
      <c r="BH3715" t="s">
        <v>2209</v>
      </c>
    </row>
    <row r="3717" spans="60:60" x14ac:dyDescent="0.3">
      <c r="BH3717" t="s">
        <v>2210</v>
      </c>
    </row>
    <row r="3719" spans="60:60" x14ac:dyDescent="0.3">
      <c r="BH3719" t="s">
        <v>2211</v>
      </c>
    </row>
    <row r="3721" spans="60:60" x14ac:dyDescent="0.3">
      <c r="BH3721" t="s">
        <v>2212</v>
      </c>
    </row>
    <row r="3722" spans="60:60" x14ac:dyDescent="0.3">
      <c r="BH3722" t="s">
        <v>2213</v>
      </c>
    </row>
    <row r="3724" spans="60:60" x14ac:dyDescent="0.3">
      <c r="BH3724" t="s">
        <v>2214</v>
      </c>
    </row>
    <row r="3726" spans="60:60" x14ac:dyDescent="0.3">
      <c r="BH3726" t="s">
        <v>2215</v>
      </c>
    </row>
    <row r="3728" spans="60:60" x14ac:dyDescent="0.3">
      <c r="BH3728" t="s">
        <v>2216</v>
      </c>
    </row>
    <row r="3730" spans="60:60" x14ac:dyDescent="0.3">
      <c r="BH3730" t="s">
        <v>2217</v>
      </c>
    </row>
    <row r="3732" spans="60:60" x14ac:dyDescent="0.3">
      <c r="BH3732" t="s">
        <v>2218</v>
      </c>
    </row>
    <row r="3734" spans="60:60" x14ac:dyDescent="0.3">
      <c r="BH3734" t="s">
        <v>2219</v>
      </c>
    </row>
    <row r="3736" spans="60:60" x14ac:dyDescent="0.3">
      <c r="BH3736" t="s">
        <v>2220</v>
      </c>
    </row>
    <row r="3738" spans="60:60" x14ac:dyDescent="0.3">
      <c r="BH3738" t="s">
        <v>2221</v>
      </c>
    </row>
    <row r="3739" spans="60:60" x14ac:dyDescent="0.3">
      <c r="BH3739" t="s">
        <v>2222</v>
      </c>
    </row>
    <row r="3740" spans="60:60" x14ac:dyDescent="0.3">
      <c r="BH3740" t="s">
        <v>2223</v>
      </c>
    </row>
    <row r="3742" spans="60:60" x14ac:dyDescent="0.3">
      <c r="BH3742" t="s">
        <v>2224</v>
      </c>
    </row>
    <row r="3744" spans="60:60" x14ac:dyDescent="0.3">
      <c r="BH3744" t="s">
        <v>2225</v>
      </c>
    </row>
    <row r="3746" spans="60:60" x14ac:dyDescent="0.3">
      <c r="BH3746" t="s">
        <v>2226</v>
      </c>
    </row>
    <row r="3748" spans="60:60" x14ac:dyDescent="0.3">
      <c r="BH3748" t="s">
        <v>2227</v>
      </c>
    </row>
    <row r="3750" spans="60:60" x14ac:dyDescent="0.3">
      <c r="BH3750" t="s">
        <v>2228</v>
      </c>
    </row>
    <row r="3752" spans="60:60" x14ac:dyDescent="0.3">
      <c r="BH3752" t="s">
        <v>2229</v>
      </c>
    </row>
    <row r="3754" spans="60:60" x14ac:dyDescent="0.3">
      <c r="BH3754" t="s">
        <v>2230</v>
      </c>
    </row>
    <row r="3755" spans="60:60" x14ac:dyDescent="0.3">
      <c r="BH3755" t="s">
        <v>2231</v>
      </c>
    </row>
    <row r="3757" spans="60:60" x14ac:dyDescent="0.3">
      <c r="BH3757" t="s">
        <v>2232</v>
      </c>
    </row>
    <row r="3758" spans="60:60" x14ac:dyDescent="0.3">
      <c r="BH3758" t="s">
        <v>2233</v>
      </c>
    </row>
    <row r="3760" spans="60:60" x14ac:dyDescent="0.3">
      <c r="BH3760" t="s">
        <v>2234</v>
      </c>
    </row>
    <row r="3762" spans="60:60" x14ac:dyDescent="0.3">
      <c r="BH3762" t="s">
        <v>2235</v>
      </c>
    </row>
    <row r="3764" spans="60:60" x14ac:dyDescent="0.3">
      <c r="BH3764" t="s">
        <v>2236</v>
      </c>
    </row>
    <row r="3766" spans="60:60" x14ac:dyDescent="0.3">
      <c r="BH3766" t="s">
        <v>2237</v>
      </c>
    </row>
    <row r="3768" spans="60:60" x14ac:dyDescent="0.3">
      <c r="BH3768" t="s">
        <v>2238</v>
      </c>
    </row>
    <row r="3769" spans="60:60" x14ac:dyDescent="0.3">
      <c r="BH3769" t="s">
        <v>2239</v>
      </c>
    </row>
    <row r="3770" spans="60:60" x14ac:dyDescent="0.3">
      <c r="BH3770" t="s">
        <v>2240</v>
      </c>
    </row>
    <row r="3772" spans="60:60" x14ac:dyDescent="0.3">
      <c r="BH3772" t="s">
        <v>2241</v>
      </c>
    </row>
    <row r="3774" spans="60:60" x14ac:dyDescent="0.3">
      <c r="BH3774" s="77" t="s">
        <v>2242</v>
      </c>
    </row>
    <row r="3776" spans="60:60" x14ac:dyDescent="0.3">
      <c r="BH3776" t="s">
        <v>2243</v>
      </c>
    </row>
    <row r="3777" spans="60:60" x14ac:dyDescent="0.3">
      <c r="BH3777" t="s">
        <v>2244</v>
      </c>
    </row>
    <row r="3779" spans="60:60" x14ac:dyDescent="0.3">
      <c r="BH3779" t="s">
        <v>2245</v>
      </c>
    </row>
    <row r="3781" spans="60:60" x14ac:dyDescent="0.3">
      <c r="BH3781" t="s">
        <v>2246</v>
      </c>
    </row>
    <row r="3782" spans="60:60" x14ac:dyDescent="0.3">
      <c r="BH3782" t="s">
        <v>2247</v>
      </c>
    </row>
    <row r="3784" spans="60:60" x14ac:dyDescent="0.3">
      <c r="BH3784" t="s">
        <v>2248</v>
      </c>
    </row>
    <row r="3786" spans="60:60" x14ac:dyDescent="0.3">
      <c r="BH3786" t="s">
        <v>2249</v>
      </c>
    </row>
    <row r="3788" spans="60:60" x14ac:dyDescent="0.3">
      <c r="BH3788" t="s">
        <v>2250</v>
      </c>
    </row>
    <row r="3790" spans="60:60" x14ac:dyDescent="0.3">
      <c r="BH3790" t="s">
        <v>2251</v>
      </c>
    </row>
    <row r="3792" spans="60:60" x14ac:dyDescent="0.3">
      <c r="BH3792" t="s">
        <v>2252</v>
      </c>
    </row>
    <row r="3794" spans="59:60" x14ac:dyDescent="0.3">
      <c r="BH3794" t="s">
        <v>2253</v>
      </c>
    </row>
    <row r="3796" spans="59:60" x14ac:dyDescent="0.3">
      <c r="BH3796" t="s">
        <v>2254</v>
      </c>
    </row>
    <row r="3797" spans="59:60" x14ac:dyDescent="0.3">
      <c r="BG3797">
        <v>2</v>
      </c>
      <c r="BH3797" t="s">
        <v>2255</v>
      </c>
    </row>
    <row r="3798" spans="59:60" x14ac:dyDescent="0.3">
      <c r="BH3798" t="s">
        <v>2256</v>
      </c>
    </row>
    <row r="3800" spans="59:60" x14ac:dyDescent="0.3">
      <c r="BH3800" t="s">
        <v>2257</v>
      </c>
    </row>
    <row r="3801" spans="59:60" x14ac:dyDescent="0.3">
      <c r="BH3801" t="s">
        <v>2258</v>
      </c>
    </row>
    <row r="3803" spans="59:60" x14ac:dyDescent="0.3">
      <c r="BH3803" t="s">
        <v>2259</v>
      </c>
    </row>
    <row r="3804" spans="59:60" x14ac:dyDescent="0.3">
      <c r="BH3804" t="s">
        <v>2260</v>
      </c>
    </row>
    <row r="3805" spans="59:60" x14ac:dyDescent="0.3">
      <c r="BH3805" t="s">
        <v>2261</v>
      </c>
    </row>
    <row r="3807" spans="59:60" x14ac:dyDescent="0.3">
      <c r="BH3807" t="s">
        <v>2262</v>
      </c>
    </row>
    <row r="3809" spans="60:60" x14ac:dyDescent="0.3">
      <c r="BH3809" t="s">
        <v>2263</v>
      </c>
    </row>
    <row r="3811" spans="60:60" x14ac:dyDescent="0.3">
      <c r="BH3811" t="s">
        <v>2264</v>
      </c>
    </row>
    <row r="3813" spans="60:60" x14ac:dyDescent="0.3">
      <c r="BH3813" t="s">
        <v>2265</v>
      </c>
    </row>
    <row r="3815" spans="60:60" x14ac:dyDescent="0.3">
      <c r="BH3815" t="s">
        <v>2266</v>
      </c>
    </row>
    <row r="3817" spans="60:60" x14ac:dyDescent="0.3">
      <c r="BH3817" t="s">
        <v>2267</v>
      </c>
    </row>
    <row r="3819" spans="60:60" x14ac:dyDescent="0.3">
      <c r="BH3819" t="s">
        <v>2268</v>
      </c>
    </row>
    <row r="3821" spans="60:60" x14ac:dyDescent="0.3">
      <c r="BH3821" t="s">
        <v>2269</v>
      </c>
    </row>
    <row r="3823" spans="60:60" x14ac:dyDescent="0.3">
      <c r="BH3823" t="s">
        <v>2270</v>
      </c>
    </row>
    <row r="3825" spans="14:60" x14ac:dyDescent="0.3">
      <c r="BH3825" t="s">
        <v>2271</v>
      </c>
    </row>
    <row r="3827" spans="14:60" x14ac:dyDescent="0.3">
      <c r="BH3827" t="s">
        <v>2272</v>
      </c>
    </row>
    <row r="3829" spans="14:60" x14ac:dyDescent="0.3">
      <c r="BH3829" t="s">
        <v>2273</v>
      </c>
    </row>
    <row r="3831" spans="14:60" x14ac:dyDescent="0.3">
      <c r="BH3831" t="s">
        <v>2274</v>
      </c>
    </row>
    <row r="3833" spans="14:60" x14ac:dyDescent="0.3">
      <c r="BH3833" t="s">
        <v>2275</v>
      </c>
    </row>
    <row r="3834" spans="14:60" x14ac:dyDescent="0.3">
      <c r="N3834">
        <v>1</v>
      </c>
      <c r="S3834">
        <v>1</v>
      </c>
      <c r="W3834">
        <v>1</v>
      </c>
      <c r="AF3834">
        <v>1</v>
      </c>
      <c r="AK3834" s="26">
        <v>1</v>
      </c>
      <c r="AM3834" s="26">
        <v>57</v>
      </c>
      <c r="AP3834" s="26">
        <v>1</v>
      </c>
      <c r="AV3834" s="26">
        <v>1</v>
      </c>
      <c r="AZ3834" s="26">
        <v>1</v>
      </c>
      <c r="BB3834">
        <v>1</v>
      </c>
      <c r="BH3834" t="s">
        <v>2276</v>
      </c>
    </row>
    <row r="3836" spans="14:60" x14ac:dyDescent="0.3">
      <c r="BH3836" t="s">
        <v>2277</v>
      </c>
    </row>
    <row r="3837" spans="14:60" x14ac:dyDescent="0.3">
      <c r="BH3837" t="s">
        <v>2278</v>
      </c>
    </row>
    <row r="3839" spans="14:60" x14ac:dyDescent="0.3">
      <c r="BH3839" t="s">
        <v>2279</v>
      </c>
    </row>
    <row r="3841" spans="60:60" x14ac:dyDescent="0.3">
      <c r="BH3841" t="s">
        <v>2280</v>
      </c>
    </row>
    <row r="3843" spans="60:60" x14ac:dyDescent="0.3">
      <c r="BH3843" t="s">
        <v>2281</v>
      </c>
    </row>
    <row r="3845" spans="60:60" x14ac:dyDescent="0.3">
      <c r="BH3845" t="s">
        <v>2282</v>
      </c>
    </row>
    <row r="3847" spans="60:60" x14ac:dyDescent="0.3">
      <c r="BH3847" t="s">
        <v>2283</v>
      </c>
    </row>
    <row r="3849" spans="60:60" x14ac:dyDescent="0.3">
      <c r="BH3849" t="s">
        <v>2284</v>
      </c>
    </row>
    <row r="3851" spans="60:60" x14ac:dyDescent="0.3">
      <c r="BH3851" t="s">
        <v>301</v>
      </c>
    </row>
  </sheetData>
  <hyperlinks>
    <hyperlink ref="BH870" r:id="rId1" xr:uid="{D15CAF50-FE53-465B-9F09-4AD8BD7143B6}"/>
  </hyperlinks>
  <pageMargins left="0.7" right="0.7" top="0.75" bottom="0.75" header="0.3" footer="0.3"/>
  <pageSetup orientation="portrait" r:id="rId2"/>
  <ignoredErrors>
    <ignoredError sqref="AM2" formula="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Z44"/>
  <sheetViews>
    <sheetView workbookViewId="0">
      <selection activeCell="X24" sqref="X24"/>
    </sheetView>
  </sheetViews>
  <sheetFormatPr defaultRowHeight="14.4" x14ac:dyDescent="0.3"/>
  <cols>
    <col min="1" max="1" width="5.77734375" customWidth="1"/>
    <col min="2" max="2" width="7" customWidth="1"/>
    <col min="3" max="3" width="6.77734375" customWidth="1"/>
    <col min="4" max="4" width="7.6640625" customWidth="1"/>
    <col min="22" max="22" width="3.77734375" customWidth="1"/>
  </cols>
  <sheetData>
    <row r="1" spans="1:26" x14ac:dyDescent="0.3">
      <c r="A1" s="5"/>
      <c r="B1" s="5"/>
      <c r="C1" s="5"/>
      <c r="D1" s="5"/>
      <c r="E1" s="5"/>
      <c r="F1" s="5"/>
      <c r="G1" s="5"/>
      <c r="H1" s="5"/>
      <c r="I1" s="5"/>
      <c r="J1" s="5"/>
      <c r="K1" s="5"/>
      <c r="L1" s="5"/>
      <c r="M1" s="5"/>
      <c r="N1" s="5"/>
      <c r="O1" s="5"/>
      <c r="P1" s="5"/>
      <c r="Q1" s="5"/>
      <c r="R1" s="5"/>
      <c r="S1" s="5"/>
      <c r="T1" s="5"/>
      <c r="U1" s="5"/>
      <c r="V1" s="5"/>
      <c r="W1" s="5"/>
      <c r="X1" s="5"/>
      <c r="Y1" s="5"/>
      <c r="Z1" s="5"/>
    </row>
    <row r="2" spans="1:26" x14ac:dyDescent="0.3">
      <c r="A2" s="6"/>
      <c r="B2" s="2" t="s">
        <v>25</v>
      </c>
      <c r="C2" s="2" t="s">
        <v>4</v>
      </c>
      <c r="D2" s="3" t="s">
        <v>5</v>
      </c>
      <c r="E2" s="5"/>
      <c r="F2" s="5"/>
      <c r="G2" s="5"/>
      <c r="H2" s="5"/>
      <c r="I2" s="5"/>
      <c r="J2" s="5"/>
      <c r="K2" s="5"/>
      <c r="L2" s="5"/>
      <c r="M2" s="5"/>
      <c r="N2" s="5"/>
      <c r="O2" s="5"/>
      <c r="P2" s="5"/>
      <c r="Q2" s="5"/>
      <c r="R2" s="5"/>
      <c r="S2" s="5"/>
      <c r="T2" s="5"/>
      <c r="U2" s="5"/>
      <c r="V2" s="5"/>
      <c r="W2" s="5"/>
      <c r="X2" s="5"/>
      <c r="Y2" s="5"/>
      <c r="Z2" s="5"/>
    </row>
    <row r="3" spans="1:26" x14ac:dyDescent="0.3">
      <c r="A3" s="4">
        <v>2012</v>
      </c>
      <c r="B3" s="7">
        <v>56</v>
      </c>
      <c r="C3" s="7">
        <v>104</v>
      </c>
      <c r="D3" s="8">
        <f>(B3/C3)*100</f>
        <v>53.846153846153847</v>
      </c>
      <c r="E3" s="5"/>
      <c r="F3" s="5"/>
      <c r="G3" s="5"/>
      <c r="H3" s="5"/>
      <c r="I3" s="5"/>
      <c r="J3" s="5"/>
      <c r="K3" s="5"/>
      <c r="L3" s="5"/>
      <c r="M3" s="5"/>
      <c r="N3" s="5"/>
      <c r="O3" s="5"/>
      <c r="P3" s="5"/>
      <c r="Q3" s="5"/>
      <c r="R3" s="5"/>
      <c r="S3" s="5"/>
      <c r="T3" s="5"/>
      <c r="U3" s="5"/>
      <c r="V3" s="5"/>
      <c r="W3" s="5"/>
      <c r="X3" s="5"/>
      <c r="Y3" s="5"/>
      <c r="Z3" s="5"/>
    </row>
    <row r="4" spans="1:26" x14ac:dyDescent="0.3">
      <c r="A4" s="4">
        <v>2013</v>
      </c>
      <c r="B4" s="7">
        <v>66</v>
      </c>
      <c r="C4" s="7">
        <v>89</v>
      </c>
      <c r="D4" s="8">
        <f t="shared" ref="D4:D8" si="0">(B4/C4)*100</f>
        <v>74.157303370786522</v>
      </c>
      <c r="E4" s="5"/>
      <c r="F4" s="5"/>
      <c r="G4" s="5"/>
      <c r="H4" s="5"/>
      <c r="I4" s="5"/>
      <c r="J4" s="5"/>
      <c r="K4" s="5"/>
      <c r="L4" s="5"/>
      <c r="M4" s="5"/>
      <c r="N4" s="5"/>
      <c r="O4" s="5"/>
      <c r="P4" s="5"/>
      <c r="Q4" s="5"/>
      <c r="R4" s="5"/>
      <c r="S4" s="5"/>
      <c r="T4" s="5"/>
      <c r="U4" s="5"/>
      <c r="V4" s="5"/>
      <c r="W4" s="5"/>
      <c r="X4" s="5"/>
      <c r="Y4" s="5"/>
      <c r="Z4" s="5"/>
    </row>
    <row r="5" spans="1:26" x14ac:dyDescent="0.3">
      <c r="A5" s="4">
        <v>2014</v>
      </c>
      <c r="B5" s="7">
        <v>78</v>
      </c>
      <c r="C5" s="7">
        <v>101</v>
      </c>
      <c r="D5" s="8">
        <f t="shared" si="0"/>
        <v>77.227722772277232</v>
      </c>
      <c r="E5" s="5"/>
      <c r="F5" s="5"/>
      <c r="G5" s="5"/>
      <c r="H5" s="5"/>
      <c r="I5" s="5"/>
      <c r="J5" s="5"/>
      <c r="K5" s="5"/>
      <c r="L5" s="5"/>
      <c r="M5" s="5"/>
      <c r="N5" s="5"/>
      <c r="O5" s="5"/>
      <c r="P5" s="5"/>
      <c r="Q5" s="5"/>
      <c r="R5" s="5"/>
      <c r="S5" s="5"/>
      <c r="T5" s="5"/>
      <c r="U5" s="5"/>
      <c r="W5" s="25" t="s">
        <v>2295</v>
      </c>
      <c r="X5" s="5"/>
      <c r="Y5" s="5"/>
      <c r="Z5" s="5"/>
    </row>
    <row r="6" spans="1:26" x14ac:dyDescent="0.3">
      <c r="A6" s="4">
        <v>2015</v>
      </c>
      <c r="B6" s="7">
        <v>64</v>
      </c>
      <c r="C6" s="7">
        <v>82</v>
      </c>
      <c r="D6" s="8">
        <f t="shared" si="0"/>
        <v>78.048780487804876</v>
      </c>
      <c r="E6" s="5"/>
      <c r="F6" s="5"/>
      <c r="G6" s="5"/>
      <c r="H6" s="5"/>
      <c r="I6" s="5"/>
      <c r="J6" s="5"/>
      <c r="K6" s="5"/>
      <c r="L6" s="5"/>
      <c r="M6" s="5"/>
      <c r="N6" s="5"/>
      <c r="O6" s="5"/>
      <c r="P6" s="5"/>
      <c r="Q6" s="5"/>
      <c r="R6" s="5"/>
      <c r="S6" s="5"/>
      <c r="T6" s="5"/>
      <c r="U6" s="5"/>
      <c r="V6" s="5"/>
      <c r="W6" s="5"/>
      <c r="X6" s="5"/>
      <c r="Y6" s="5"/>
      <c r="Z6" s="5"/>
    </row>
    <row r="7" spans="1:26" x14ac:dyDescent="0.3">
      <c r="A7" s="4">
        <v>2016</v>
      </c>
      <c r="B7" s="7">
        <v>58</v>
      </c>
      <c r="C7" s="7">
        <v>75</v>
      </c>
      <c r="D7" s="8">
        <f t="shared" si="0"/>
        <v>77.333333333333329</v>
      </c>
      <c r="E7" s="5"/>
      <c r="F7" s="5"/>
      <c r="G7" s="5"/>
      <c r="H7" s="5"/>
      <c r="I7" s="5"/>
      <c r="J7" s="5"/>
      <c r="K7" s="5"/>
      <c r="L7" s="5"/>
      <c r="M7" s="5"/>
      <c r="N7" s="5"/>
      <c r="O7" s="5"/>
      <c r="P7" s="5"/>
      <c r="Q7" s="5"/>
      <c r="R7" s="5"/>
      <c r="S7" s="5"/>
      <c r="T7" s="5"/>
      <c r="U7" s="5"/>
      <c r="V7" s="5"/>
      <c r="W7" s="5"/>
      <c r="X7" s="5"/>
      <c r="Y7" s="5"/>
      <c r="Z7" s="5"/>
    </row>
    <row r="8" spans="1:26" x14ac:dyDescent="0.3">
      <c r="A8" s="4">
        <v>2017</v>
      </c>
      <c r="B8" s="7">
        <v>61</v>
      </c>
      <c r="C8" s="7">
        <v>83</v>
      </c>
      <c r="D8" s="8">
        <f t="shared" si="0"/>
        <v>73.493975903614455</v>
      </c>
      <c r="E8" s="5"/>
      <c r="F8" s="5"/>
      <c r="G8" s="5"/>
      <c r="H8" s="5"/>
      <c r="I8" s="5"/>
      <c r="J8" s="5"/>
      <c r="K8" s="5"/>
      <c r="L8" s="5"/>
      <c r="M8" s="5"/>
      <c r="N8" s="5"/>
      <c r="O8" s="5"/>
      <c r="P8" s="5"/>
      <c r="Q8" s="5"/>
      <c r="R8" s="5"/>
      <c r="S8" s="5"/>
      <c r="T8" s="5"/>
      <c r="U8" s="5"/>
      <c r="V8" s="5"/>
      <c r="W8" s="5"/>
      <c r="X8" s="5"/>
      <c r="Y8" s="5"/>
      <c r="Z8" s="5"/>
    </row>
    <row r="9" spans="1:26" x14ac:dyDescent="0.3">
      <c r="A9" s="4">
        <v>2018</v>
      </c>
      <c r="B9" s="7">
        <v>77</v>
      </c>
      <c r="C9" s="7">
        <v>101</v>
      </c>
      <c r="D9" s="8">
        <f t="shared" ref="D9:D11" si="1">(B9/C9)*100</f>
        <v>76.237623762376245</v>
      </c>
      <c r="E9" s="5"/>
      <c r="F9" s="5"/>
      <c r="G9" s="5"/>
      <c r="H9" s="5"/>
      <c r="I9" s="5"/>
      <c r="J9" s="5"/>
      <c r="K9" s="5"/>
      <c r="L9" s="5"/>
      <c r="M9" s="5"/>
      <c r="N9" s="5"/>
      <c r="O9" s="5"/>
      <c r="P9" s="5"/>
      <c r="Q9" s="5"/>
      <c r="R9" s="5"/>
      <c r="S9" s="5"/>
      <c r="T9" s="5"/>
      <c r="U9" s="5"/>
      <c r="V9" s="5"/>
      <c r="W9" s="5"/>
      <c r="X9" s="5"/>
      <c r="Y9" s="5"/>
      <c r="Z9" s="5"/>
    </row>
    <row r="10" spans="1:26" x14ac:dyDescent="0.3">
      <c r="A10" s="4">
        <v>2019</v>
      </c>
      <c r="B10" s="7">
        <v>75</v>
      </c>
      <c r="C10" s="7">
        <v>97</v>
      </c>
      <c r="D10" s="8">
        <f t="shared" si="1"/>
        <v>77.319587628865989</v>
      </c>
      <c r="E10" s="5"/>
      <c r="F10" s="5"/>
      <c r="G10" s="5"/>
      <c r="H10" s="5"/>
      <c r="I10" s="5"/>
      <c r="J10" s="5"/>
      <c r="K10" s="5"/>
      <c r="L10" s="5"/>
      <c r="M10" s="5"/>
      <c r="N10" s="5"/>
      <c r="O10" s="5"/>
      <c r="P10" s="5"/>
      <c r="Q10" s="5"/>
      <c r="R10" s="5"/>
      <c r="S10" s="5"/>
      <c r="T10" s="5"/>
      <c r="U10" s="5"/>
      <c r="V10" s="5"/>
      <c r="W10" s="5"/>
      <c r="X10" s="5"/>
      <c r="Y10" s="5"/>
      <c r="Z10" s="5"/>
    </row>
    <row r="11" spans="1:26" x14ac:dyDescent="0.3">
      <c r="A11" s="4">
        <v>2020</v>
      </c>
      <c r="B11" s="7">
        <v>72</v>
      </c>
      <c r="C11" s="7">
        <v>93</v>
      </c>
      <c r="D11" s="8">
        <f t="shared" si="1"/>
        <v>77.41935483870968</v>
      </c>
      <c r="E11" s="5"/>
      <c r="F11" s="5"/>
      <c r="G11" s="5"/>
      <c r="H11" s="5"/>
      <c r="I11" s="5"/>
      <c r="J11" s="5"/>
      <c r="K11" s="5"/>
      <c r="L11" s="5"/>
      <c r="M11" s="5"/>
      <c r="N11" s="5"/>
      <c r="O11" s="5"/>
      <c r="P11" s="5"/>
      <c r="Q11" s="5"/>
      <c r="R11" s="5"/>
      <c r="S11" s="5"/>
      <c r="T11" s="5"/>
      <c r="U11" s="5"/>
      <c r="V11" s="5"/>
      <c r="W11" s="5"/>
      <c r="X11" s="5"/>
      <c r="Y11" s="5"/>
      <c r="Z11" s="5"/>
    </row>
    <row r="12" spans="1:26" x14ac:dyDescent="0.3">
      <c r="A12" s="4">
        <v>2021</v>
      </c>
      <c r="B12" s="7">
        <v>70</v>
      </c>
      <c r="C12" s="7">
        <v>90</v>
      </c>
      <c r="D12" s="8">
        <f t="shared" ref="D12" si="2">(B12/C12)*100</f>
        <v>77.777777777777786</v>
      </c>
      <c r="E12" s="5"/>
      <c r="F12" s="5"/>
      <c r="G12" s="5"/>
      <c r="H12" s="5"/>
      <c r="I12" s="5"/>
      <c r="J12" s="5"/>
      <c r="K12" s="5"/>
      <c r="L12" s="5"/>
      <c r="M12" s="5"/>
      <c r="N12" s="5"/>
      <c r="O12" s="5"/>
      <c r="P12" s="5"/>
      <c r="Q12" s="5"/>
      <c r="R12" s="5"/>
      <c r="S12" s="5"/>
      <c r="T12" s="5"/>
      <c r="U12" s="5"/>
      <c r="V12" s="5"/>
      <c r="W12" s="5"/>
      <c r="X12" s="5"/>
      <c r="Y12" s="5"/>
      <c r="Z12" s="5"/>
    </row>
    <row r="13" spans="1:26" x14ac:dyDescent="0.3">
      <c r="A13" s="5"/>
      <c r="B13" s="5"/>
      <c r="C13" s="5"/>
      <c r="D13" s="5"/>
      <c r="E13" s="5"/>
      <c r="F13" s="5"/>
      <c r="G13" s="5"/>
      <c r="H13" s="5"/>
      <c r="I13" s="5"/>
      <c r="J13" s="5"/>
      <c r="K13" s="5"/>
      <c r="L13" s="5"/>
      <c r="M13" s="5"/>
      <c r="N13" s="5"/>
      <c r="O13" s="5"/>
      <c r="P13" s="5"/>
      <c r="Q13" s="5"/>
      <c r="R13" s="5"/>
      <c r="S13" s="5"/>
      <c r="T13" s="5"/>
      <c r="U13" s="5"/>
      <c r="V13" s="5"/>
      <c r="W13" s="5"/>
      <c r="X13" s="5"/>
      <c r="Y13" s="5"/>
      <c r="Z13" s="5"/>
    </row>
    <row r="14" spans="1:26" x14ac:dyDescent="0.3">
      <c r="A14" s="5" t="s">
        <v>97</v>
      </c>
      <c r="B14" s="5"/>
      <c r="C14" s="5"/>
      <c r="D14" s="40">
        <f>(SUM(D4:D10))/7</f>
        <v>76.259761037008374</v>
      </c>
      <c r="E14" s="5"/>
      <c r="F14" s="5"/>
      <c r="G14" s="5"/>
      <c r="H14" s="5"/>
      <c r="I14" s="5"/>
      <c r="J14" s="5"/>
      <c r="K14" s="5"/>
      <c r="L14" s="5"/>
      <c r="M14" s="5"/>
      <c r="N14" s="5"/>
      <c r="O14" s="5"/>
      <c r="P14" s="5"/>
      <c r="Q14" s="5"/>
      <c r="R14" s="5"/>
      <c r="S14" s="5"/>
      <c r="T14" s="5"/>
      <c r="U14" s="5"/>
      <c r="V14" s="5"/>
      <c r="W14" s="5"/>
      <c r="X14" s="5"/>
      <c r="Y14" s="5"/>
      <c r="Z14" s="5"/>
    </row>
    <row r="15" spans="1:26" x14ac:dyDescent="0.3">
      <c r="A15" s="5"/>
      <c r="B15" s="5"/>
      <c r="C15" s="5"/>
      <c r="D15" s="5"/>
      <c r="E15" s="5"/>
      <c r="F15" s="5"/>
      <c r="G15" s="5"/>
      <c r="H15" s="5"/>
      <c r="I15" s="5"/>
      <c r="J15" s="5"/>
      <c r="K15" s="5"/>
      <c r="L15" s="5"/>
      <c r="M15" s="5"/>
      <c r="N15" s="5"/>
      <c r="O15" s="5"/>
      <c r="P15" s="5"/>
      <c r="Q15" s="5"/>
      <c r="R15" s="5"/>
      <c r="S15" s="5"/>
      <c r="T15" s="5"/>
      <c r="U15" s="5"/>
      <c r="V15" s="5"/>
      <c r="W15" s="5"/>
      <c r="X15" s="5"/>
      <c r="Y15" s="5"/>
      <c r="Z15" s="5"/>
    </row>
    <row r="16" spans="1:26" x14ac:dyDescent="0.3">
      <c r="A16" s="5" t="s">
        <v>2294</v>
      </c>
      <c r="D16" s="69">
        <f>(SUM(C3:C12))/10</f>
        <v>91.5</v>
      </c>
      <c r="E16" s="5"/>
      <c r="F16" s="5"/>
      <c r="G16" s="5"/>
      <c r="H16" s="5"/>
      <c r="I16" s="5"/>
      <c r="J16" s="5"/>
      <c r="K16" s="5"/>
      <c r="L16" s="5"/>
      <c r="M16" s="5"/>
      <c r="N16" s="5"/>
      <c r="O16" s="5"/>
      <c r="P16" s="5"/>
      <c r="Q16" s="5"/>
      <c r="R16" s="5"/>
      <c r="S16" s="5"/>
      <c r="T16" s="5"/>
      <c r="U16" s="5"/>
      <c r="V16" s="5"/>
      <c r="W16" s="5"/>
      <c r="X16" s="5"/>
      <c r="Y16" s="5"/>
      <c r="Z16" s="5"/>
    </row>
    <row r="17" spans="1:26" x14ac:dyDescent="0.3">
      <c r="A17" s="5"/>
      <c r="B17" s="5"/>
      <c r="C17" s="5"/>
      <c r="D17" s="5"/>
      <c r="E17" s="5"/>
      <c r="F17" s="5"/>
      <c r="G17" s="5"/>
      <c r="H17" s="5"/>
      <c r="I17" s="5"/>
      <c r="J17" s="5"/>
      <c r="K17" s="5"/>
      <c r="L17" s="5"/>
      <c r="M17" s="5"/>
      <c r="N17" s="5"/>
      <c r="O17" s="5"/>
      <c r="P17" s="5"/>
      <c r="Q17" s="5"/>
      <c r="R17" s="5"/>
      <c r="S17" s="5"/>
      <c r="T17" s="5"/>
      <c r="U17" s="5"/>
      <c r="V17" s="5"/>
      <c r="W17" s="5"/>
      <c r="X17" s="5"/>
      <c r="Y17" s="5"/>
      <c r="Z17" s="5"/>
    </row>
    <row r="18" spans="1:26" x14ac:dyDescent="0.3">
      <c r="A18" s="5"/>
      <c r="B18" s="5"/>
      <c r="C18" s="5"/>
      <c r="D18" s="5"/>
      <c r="E18" s="5"/>
      <c r="F18" s="5"/>
      <c r="G18" s="5"/>
      <c r="H18" s="5"/>
      <c r="I18" s="5"/>
      <c r="J18" s="5"/>
      <c r="K18" s="5"/>
      <c r="L18" s="5"/>
      <c r="M18" s="5"/>
      <c r="N18" s="5"/>
      <c r="O18" s="5"/>
      <c r="P18" s="5"/>
      <c r="Q18" s="5"/>
      <c r="R18" s="5"/>
      <c r="S18" s="5"/>
      <c r="T18" s="5"/>
      <c r="U18" s="5"/>
      <c r="V18" s="5"/>
      <c r="W18" s="5"/>
      <c r="X18" s="5"/>
      <c r="Y18" s="5"/>
      <c r="Z18" s="5"/>
    </row>
    <row r="19" spans="1:26" x14ac:dyDescent="0.3">
      <c r="A19" s="5"/>
      <c r="B19" s="5"/>
      <c r="C19" s="5"/>
      <c r="D19" s="5"/>
      <c r="E19" s="5"/>
      <c r="F19" s="5"/>
      <c r="G19" s="5"/>
      <c r="H19" s="5"/>
      <c r="I19" s="5"/>
      <c r="J19" s="5"/>
      <c r="K19" s="5"/>
      <c r="L19" s="5"/>
      <c r="M19" s="5"/>
      <c r="N19" s="5"/>
      <c r="O19" s="5"/>
      <c r="P19" s="5"/>
      <c r="Q19" s="5"/>
      <c r="R19" s="5"/>
      <c r="S19" s="5"/>
      <c r="T19" s="5"/>
      <c r="U19" s="5"/>
      <c r="V19" s="5"/>
      <c r="W19" s="5"/>
      <c r="X19" s="5"/>
      <c r="Y19" s="5"/>
      <c r="Z19" s="5"/>
    </row>
    <row r="20" spans="1:26" x14ac:dyDescent="0.3">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x14ac:dyDescent="0.3">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x14ac:dyDescent="0.3">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x14ac:dyDescent="0.3">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x14ac:dyDescent="0.3">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x14ac:dyDescent="0.3">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x14ac:dyDescent="0.3">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x14ac:dyDescent="0.3">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x14ac:dyDescent="0.3">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x14ac:dyDescent="0.3">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x14ac:dyDescent="0.3">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x14ac:dyDescent="0.3">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x14ac:dyDescent="0.3">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x14ac:dyDescent="0.3">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x14ac:dyDescent="0.3">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x14ac:dyDescent="0.3">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x14ac:dyDescent="0.3">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x14ac:dyDescent="0.3">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x14ac:dyDescent="0.3">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x14ac:dyDescent="0.3">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x14ac:dyDescent="0.3">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x14ac:dyDescent="0.3">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x14ac:dyDescent="0.3">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x14ac:dyDescent="0.3">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x14ac:dyDescent="0.3">
      <c r="A44" s="5"/>
      <c r="B44" s="5"/>
      <c r="C44" s="5"/>
      <c r="D44" s="5"/>
      <c r="E44" s="5"/>
      <c r="F44" s="5"/>
      <c r="G44" s="5"/>
      <c r="H44" s="5"/>
      <c r="I44" s="5"/>
      <c r="J44" s="5"/>
      <c r="K44" s="5"/>
      <c r="L44" s="5"/>
      <c r="M44" s="5"/>
      <c r="N44" s="5"/>
      <c r="O44" s="5"/>
      <c r="P44" s="5"/>
      <c r="Q44" s="5"/>
      <c r="R44" s="5"/>
      <c r="S44" s="5"/>
      <c r="T44" s="5"/>
      <c r="U44" s="5"/>
      <c r="V44" s="5"/>
      <c r="W44" s="5"/>
      <c r="X44" s="5"/>
      <c r="Y44" s="5"/>
      <c r="Z44" s="5"/>
    </row>
  </sheetData>
  <pageMargins left="0.7" right="0.7" top="0.75" bottom="0.75" header="0.3" footer="0.3"/>
  <pageSetup paperSize="9" scale="6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m m j + U N 2 K f e G o A A A A + A A A A B I A H A B D b 2 5 m a W c v U G F j a 2 F n Z S 5 4 b W w g o h g A K K A U A A A A A A A A A A A A A A A A A A A A A A A A A A A A h Y / R C o I w G I V f R X b v p i t h y O + 8 q L s S g i C 6 H X P p S G e 4 2 X y 3 L n q k X i G h r O 6 6 P I f v w H c e t z v k Y 9 s E V 9 V b 3 Z k M x T h C g T K y K 7 W p M j S 4 U 8 h Q z m E n 5 F l U K p h g Y 9 P R 6 g z V z l 1 S Q r z 3 2 C 9 w 1 1 e E R l F M j s V 2 L 2 v V i l A b 6 4 S R C n 1 W 5 f 8 V 4 n B 4 y X C K G c U J S x i m y x j I X E O h z R e h k z G O g P y U s B o a N / S K l y J c b 4 D M E c j 7 B X 8 C U E s D B B Q A A g A I A J p o / l 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a a P 5 Q K I p H u A 4 A A A A R A A A A E w A c A E Z v c m 1 1 b G F z L 1 N l Y 3 R p b 2 4 x L m 0 g o h g A K K A U A A A A A A A A A A A A A A A A A A A A A A A A A A A A K 0 5 N L s n M z 1 M I h t C G 1 g B Q S w E C L Q A U A A I A C A C a a P 5 Q 3 Y p 9 4 a g A A A D 4 A A A A E g A A A A A A A A A A A A A A A A A A A A A A Q 2 9 u Z m l n L 1 B h Y 2 t h Z 2 U u e G 1 s U E s B A i 0 A F A A C A A g A m m j + U A / K 6 a u k A A A A 6 Q A A A B M A A A A A A A A A A A A A A A A A 9 A A A A F t D b 2 5 0 Z W 5 0 X 1 R 5 c G V z X S 5 4 b W x Q S w E C L Q A U A A I A C A C a a P 5 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V C m i Z d R n G E y c U V z g z z u z 1 A A A A A A C A A A A A A A Q Z g A A A A E A A C A A A A C w r s D 7 S 7 s p L D 0 9 e c / 3 S T E j T 4 W A X 0 v n O l U y u d I C B g H o n w A A A A A O g A A A A A I A A C A A A A B 9 j B x Q / V d d Z / S I P 1 + m + i D H g 6 d i Y u 0 5 v F Y I K 0 h k 2 F M Y / F A A A A B K / q Y x 9 U / W H l e A J W M P x 3 t e Y 9 D n U + M A 2 e z B F n a I J O 0 9 4 m u g m F i h e R i I p w S G m S + c 2 m b Z q q e o G i 9 W I b i M u + 2 1 M k N I m R v e 1 C 1 / 7 4 2 g X F h N S X B i / 0 A A A A D v g F 2 O s R P y t y v R P L + j 2 w s b W o r c s 9 3 i E O 4 i a t f g X b G i 3 R F 6 3 J 4 f s U f T n y p E 8 I c g 0 i p X b 9 g A E T c H l Z D F I l r I m i C 2 < / D a t a M a s h u p > 
</file>

<file path=customXml/itemProps1.xml><?xml version="1.0" encoding="utf-8"?>
<ds:datastoreItem xmlns:ds="http://schemas.openxmlformats.org/officeDocument/2006/customXml" ds:itemID="{53E5007F-3A00-43A4-9106-BC6AC5632DA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Pressemeddelelse</vt:lpstr>
      <vt:lpstr>Analyse 2021</vt:lpstr>
      <vt:lpstr>Registrede drukneulykker i 2021</vt:lpstr>
      <vt:lpstr>Udviklingen 2012-2021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Erik Bech</cp:lastModifiedBy>
  <cp:lastPrinted>2018-02-28T14:23:00Z</cp:lastPrinted>
  <dcterms:created xsi:type="dcterms:W3CDTF">2018-02-19T15:48:02Z</dcterms:created>
  <dcterms:modified xsi:type="dcterms:W3CDTF">2022-04-01T15:48:04Z</dcterms:modified>
</cp:coreProperties>
</file>