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erikb\Desktop\"/>
    </mc:Choice>
  </mc:AlternateContent>
  <xr:revisionPtr revIDLastSave="0" documentId="13_ncr:1_{7C9BFE58-21DE-4391-B3E3-353BE88B10C4}" xr6:coauthVersionLast="46" xr6:coauthVersionMax="46" xr10:uidLastSave="{00000000-0000-0000-0000-000000000000}"/>
  <bookViews>
    <workbookView xWindow="-108" yWindow="-108" windowWidth="23256" windowHeight="12576" xr2:uid="{00000000-000D-0000-FFFF-FFFF00000000}"/>
  </bookViews>
  <sheets>
    <sheet name="Pressemeddelelse" sheetId="10" r:id="rId1"/>
    <sheet name="Analyse 2020" sheetId="9" r:id="rId2"/>
    <sheet name="Registrede drukneulykker i 2020" sheetId="7" r:id="rId3"/>
    <sheet name="Udviklingen 2012-2020"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5" i="9" l="1"/>
  <c r="D196" i="9" s="1"/>
  <c r="D200" i="9"/>
  <c r="D201" i="9" s="1"/>
  <c r="C15" i="3" l="1"/>
  <c r="J2" i="9"/>
  <c r="I2" i="9"/>
  <c r="H2" i="9"/>
  <c r="E230" i="9" s="1"/>
  <c r="G2" i="9"/>
  <c r="F2" i="9"/>
  <c r="E2" i="9"/>
  <c r="O1" i="9" l="1"/>
  <c r="E228" i="9" s="1"/>
  <c r="D197" i="9" l="1"/>
  <c r="AX2" i="7" l="1"/>
  <c r="C171" i="9" s="1"/>
  <c r="AY2" i="7"/>
  <c r="C172" i="9" s="1"/>
  <c r="AZ2" i="7"/>
  <c r="C173" i="9" s="1"/>
  <c r="AT2" i="7"/>
  <c r="C151" i="9" s="1"/>
  <c r="AU2" i="7"/>
  <c r="C152" i="9" s="1"/>
  <c r="AV2" i="7"/>
  <c r="C153" i="9" s="1"/>
  <c r="C174" i="9" l="1"/>
  <c r="D172" i="9" s="1"/>
  <c r="C154" i="9"/>
  <c r="AP2" i="7"/>
  <c r="C132" i="9" s="1"/>
  <c r="AO2" i="7"/>
  <c r="AQ2" i="7"/>
  <c r="C133" i="9" s="1"/>
  <c r="AR2" i="7"/>
  <c r="C134" i="9" s="1"/>
  <c r="D171" i="9" l="1"/>
  <c r="D173" i="9"/>
  <c r="D153" i="9"/>
  <c r="D151" i="9"/>
  <c r="D152" i="9"/>
  <c r="C135" i="9"/>
  <c r="D133" i="9" s="1"/>
  <c r="D134" i="9" l="1"/>
  <c r="D132" i="9"/>
  <c r="L2" i="7"/>
  <c r="C17" i="9" s="1"/>
  <c r="M2" i="7"/>
  <c r="C18" i="9" s="1"/>
  <c r="N2" i="7"/>
  <c r="C19" i="9" s="1"/>
  <c r="G2" i="7"/>
  <c r="C12" i="9" s="1"/>
  <c r="H2" i="7"/>
  <c r="C13" i="9" s="1"/>
  <c r="I2" i="7"/>
  <c r="C14" i="9" s="1"/>
  <c r="J2" i="7"/>
  <c r="C15" i="9" s="1"/>
  <c r="K2" i="7"/>
  <c r="C16" i="9" s="1"/>
  <c r="D2" i="7"/>
  <c r="C9" i="9" s="1"/>
  <c r="E2" i="7"/>
  <c r="C10" i="9" s="1"/>
  <c r="F2" i="7"/>
  <c r="C11" i="9" s="1"/>
  <c r="C2" i="7"/>
  <c r="C8" i="9" s="1"/>
  <c r="H19" i="9" l="1"/>
  <c r="F19" i="9"/>
  <c r="H16" i="9"/>
  <c r="H13" i="9"/>
  <c r="AN2" i="7" l="1"/>
  <c r="C117" i="9" s="1"/>
  <c r="AI2" i="7"/>
  <c r="C113" i="9" s="1"/>
  <c r="AJ2" i="7"/>
  <c r="C114" i="9" s="1"/>
  <c r="AK2" i="7"/>
  <c r="C115" i="9" s="1"/>
  <c r="AL2" i="7"/>
  <c r="C116" i="9" s="1"/>
  <c r="AH2" i="7"/>
  <c r="C112" i="9" s="1"/>
  <c r="AB2" i="7"/>
  <c r="C74" i="9" s="1"/>
  <c r="AC2" i="7"/>
  <c r="C77" i="9" s="1"/>
  <c r="AD2" i="7"/>
  <c r="C76" i="9" s="1"/>
  <c r="AE2" i="7"/>
  <c r="C78" i="9" s="1"/>
  <c r="AF2" i="7"/>
  <c r="C79" i="9" s="1"/>
  <c r="AA2" i="7"/>
  <c r="C75" i="9" s="1"/>
  <c r="V2" i="7"/>
  <c r="C53" i="9" s="1"/>
  <c r="W2" i="7"/>
  <c r="C55" i="9" s="1"/>
  <c r="X2" i="7"/>
  <c r="C54" i="9" s="1"/>
  <c r="Y2" i="7"/>
  <c r="C56" i="9" s="1"/>
  <c r="U2" i="7"/>
  <c r="C52" i="9" s="1"/>
  <c r="Q2" i="7"/>
  <c r="C32" i="9" s="1"/>
  <c r="R2" i="7"/>
  <c r="C33" i="9" s="1"/>
  <c r="S2" i="7"/>
  <c r="C34" i="9" s="1"/>
  <c r="P2" i="7"/>
  <c r="C31" i="9" s="1"/>
  <c r="BB2" i="7"/>
  <c r="C95" i="9" s="1"/>
  <c r="C118" i="9" l="1"/>
  <c r="D113" i="9" s="1"/>
  <c r="C80" i="9"/>
  <c r="D79" i="9" s="1"/>
  <c r="D19" i="9"/>
  <c r="C35" i="9"/>
  <c r="D32" i="9" s="1"/>
  <c r="C57" i="9"/>
  <c r="D77" i="9" l="1"/>
  <c r="D76" i="9"/>
  <c r="D78" i="9"/>
  <c r="D75" i="9"/>
  <c r="D117" i="9"/>
  <c r="D115" i="9"/>
  <c r="D116" i="9"/>
  <c r="D112" i="9"/>
  <c r="D74" i="9"/>
  <c r="D34" i="9"/>
  <c r="D31" i="9"/>
  <c r="D56" i="9"/>
  <c r="D53" i="9"/>
  <c r="D54" i="9"/>
  <c r="D55" i="9"/>
  <c r="D52" i="9"/>
  <c r="D33" i="9"/>
  <c r="D11" i="3"/>
  <c r="BG2" i="7"/>
  <c r="BF2" i="7"/>
  <c r="BE2" i="7"/>
  <c r="BD2" i="7"/>
  <c r="BC2" i="7"/>
  <c r="C96" i="9" s="1"/>
  <c r="C97" i="9" s="1"/>
  <c r="D96" i="9" l="1"/>
  <c r="D95" i="9"/>
  <c r="BL1" i="7"/>
  <c r="AM2" i="7" l="1"/>
  <c r="C120" i="9" s="1"/>
  <c r="D114" i="9" s="1"/>
  <c r="D10" i="3"/>
  <c r="D9" i="3" l="1"/>
  <c r="D13" i="3" s="1"/>
  <c r="D4" i="3" l="1"/>
  <c r="D5" i="3"/>
  <c r="D6" i="3"/>
  <c r="D7" i="3"/>
  <c r="D8" i="3"/>
  <c r="D3" i="3"/>
  <c r="H10" i="9"/>
  <c r="H20" i="9" s="1"/>
  <c r="F13" i="9"/>
  <c r="C20" i="9"/>
  <c r="F20" i="9" l="1"/>
  <c r="D13" i="9"/>
  <c r="C23" i="9"/>
  <c r="D18" i="9"/>
  <c r="D16" i="9"/>
  <c r="D12" i="9"/>
  <c r="C22" i="9"/>
  <c r="D9" i="9"/>
  <c r="D11" i="9"/>
  <c r="D8" i="9"/>
  <c r="D10" i="9"/>
  <c r="D17" i="9"/>
  <c r="D15" i="9"/>
  <c r="D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Bech</author>
  </authors>
  <commentList>
    <comment ref="C122" authorId="0" shapeId="0" xr:uid="{3B445CA6-A5B9-41F4-976D-588AFA19A91B}">
      <text>
        <r>
          <rPr>
            <sz val="9"/>
            <color indexed="81"/>
            <rFont val="Tahoma"/>
            <family val="2"/>
          </rPr>
          <t xml:space="preserve">Den anvendte aldersfordeling er pga. det lille årlige talmateriale, en forenkling af den anbefalede kodning fra ILS Coding and Definitions Manual –Minimum Data Set on Fatal Drowning og World Health Organisation’s Standard age groups, der anbefaler følgende opdeling i alder:
0-4
5-9
10-14
15-19
20-24
25-29
30-34
35-39
40-44
45-49
50-54
55-59
60-64
65-69
70-74
75-79
80-84
85+
</t>
        </r>
      </text>
    </comment>
    <comment ref="B196" authorId="0" shapeId="0" xr:uid="{E011E20A-009E-4B57-9C29-C89B2DB9B878}">
      <text>
        <r>
          <rPr>
            <b/>
            <sz val="9"/>
            <color indexed="81"/>
            <rFont val="Tahoma"/>
            <family val="2"/>
          </rPr>
          <t xml:space="preserve">Værdien af leveår (VOLY, Value Of a Life Year), er sat til 1,3 mill. kr.
VOLY er den samme uanset alder.
Bemærk, at dette er beregnet ud fra værdien af et statistisk liv på 31 mill. kr., jf. De Økonomiske Råd, kapitel 1 i Økonomi og Miljø 2016.
https://dors.dk/files/media/rapporter/2016/M16/m16_kap_i.pdf 
</t>
        </r>
      </text>
    </comment>
  </commentList>
</comments>
</file>

<file path=xl/sharedStrings.xml><?xml version="1.0" encoding="utf-8"?>
<sst xmlns="http://schemas.openxmlformats.org/spreadsheetml/2006/main" count="2226" uniqueCount="1921">
  <si>
    <t>/ritzau/"</t>
  </si>
  <si>
    <t>De pårørende er underrettet.</t>
  </si>
  <si>
    <t>Af Christina Ledertoug</t>
  </si>
  <si>
    <t>Mand</t>
  </si>
  <si>
    <t>Kvinde</t>
  </si>
  <si>
    <t>SIF</t>
  </si>
  <si>
    <r>
      <rPr>
        <sz val="11"/>
        <color theme="1"/>
        <rFont val="Arial"/>
        <family val="2"/>
      </rPr>
      <t>Δ</t>
    </r>
    <r>
      <rPr>
        <sz val="11"/>
        <color theme="1"/>
        <rFont val="Calibri"/>
        <family val="2"/>
        <scheme val="minor"/>
      </rPr>
      <t xml:space="preserve"> %</t>
    </r>
  </si>
  <si>
    <t>X,Y,Name,description</t>
  </si>
  <si>
    <t xml:space="preserve"> </t>
  </si>
  <si>
    <t>Østjyllands Politi</t>
  </si>
  <si>
    <t>Af: Nikolaj Høier</t>
  </si>
  <si>
    <t>/ritzau/</t>
  </si>
  <si>
    <t>Af: Anders Zacho</t>
  </si>
  <si>
    <t>Af: Emma B.Vinkel</t>
  </si>
  <si>
    <t>Af: Torsten Ruus</t>
  </si>
  <si>
    <t xml:space="preserve">    </t>
  </si>
  <si>
    <t>Heraf børn</t>
  </si>
  <si>
    <t>Yderligere i Grønland</t>
  </si>
  <si>
    <t>Yderligere Non-fatal</t>
  </si>
  <si>
    <t>Yderligere i udland</t>
  </si>
  <si>
    <t>Total i Danmark</t>
  </si>
  <si>
    <t>personer</t>
  </si>
  <si>
    <t>Rådet for Større Badesikkerhed</t>
  </si>
  <si>
    <t>______________________________________________________________________________________________</t>
  </si>
  <si>
    <t>____________________________________________________________________________________________</t>
  </si>
  <si>
    <t>_____________________________________________________________________________________________</t>
  </si>
  <si>
    <t>_________________________________________________________________________________________</t>
  </si>
  <si>
    <t xml:space="preserve">Af: Christina Ehrenskjöld </t>
  </si>
  <si>
    <t>Foto: Local Eyes</t>
  </si>
  <si>
    <t>Af: Andreas F. R. Wentoft</t>
  </si>
  <si>
    <t>___________________________________________________________________________________________</t>
  </si>
  <si>
    <t>Mand fundet død i å</t>
  </si>
  <si>
    <t>__________________________________________________________________________________________</t>
  </si>
  <si>
    <t>_____________________________________________________________________________________</t>
  </si>
  <si>
    <t>______________________________________________________________________________________</t>
  </si>
  <si>
    <t>Mand død i drukneulykke</t>
  </si>
  <si>
    <t>________________________________________________________________________________________</t>
  </si>
  <si>
    <t>SABINA LOUISE NESHEIM</t>
  </si>
  <si>
    <t>Det oplyser Midt- og Vestjyllands Politi.</t>
  </si>
  <si>
    <t>RfSB</t>
  </si>
  <si>
    <t>Fald i vand fra land</t>
  </si>
  <si>
    <t>Fald i vand fra fartøj</t>
  </si>
  <si>
    <t>Allerede i vandet</t>
  </si>
  <si>
    <t>Ukendt type</t>
  </si>
  <si>
    <t>I bassin</t>
  </si>
  <si>
    <t>Åbent vand</t>
  </si>
  <si>
    <r>
      <rPr>
        <u/>
        <sz val="11"/>
        <color theme="1"/>
        <rFont val="Calibri"/>
        <family val="2"/>
        <scheme val="minor"/>
      </rPr>
      <t>På</t>
    </r>
    <r>
      <rPr>
        <sz val="11"/>
        <color theme="1"/>
        <rFont val="Calibri"/>
        <family val="2"/>
        <scheme val="minor"/>
      </rPr>
      <t xml:space="preserve"> kysten</t>
    </r>
  </si>
  <si>
    <t>I havn</t>
  </si>
  <si>
    <t>Sejlads</t>
  </si>
  <si>
    <t>Fiskeri</t>
  </si>
  <si>
    <t>Selv-mord</t>
  </si>
  <si>
    <t>Ukendt</t>
  </si>
  <si>
    <t>Ind-land</t>
  </si>
  <si>
    <t>Land trans-port</t>
  </si>
  <si>
    <t>Badning &amp; dykning</t>
  </si>
  <si>
    <t>o-18</t>
  </si>
  <si>
    <t>19-30</t>
  </si>
  <si>
    <t>31-50</t>
  </si>
  <si>
    <t>51-70</t>
  </si>
  <si>
    <t>71-99</t>
  </si>
  <si>
    <t>Ukendt alder</t>
  </si>
  <si>
    <t>Gen. alder</t>
  </si>
  <si>
    <t>Månedsfordeling</t>
  </si>
  <si>
    <t>Druknedøde</t>
  </si>
  <si>
    <t>Halvår</t>
  </si>
  <si>
    <t>Kvartaler</t>
  </si>
  <si>
    <t>Januar</t>
  </si>
  <si>
    <t>Februar</t>
  </si>
  <si>
    <t>Marts</t>
  </si>
  <si>
    <t>1. kvartal</t>
  </si>
  <si>
    <t>April</t>
  </si>
  <si>
    <t>Maj</t>
  </si>
  <si>
    <t>Juni</t>
  </si>
  <si>
    <t>1. halvår</t>
  </si>
  <si>
    <t>2. kvartal</t>
  </si>
  <si>
    <t>Juli</t>
  </si>
  <si>
    <t>August</t>
  </si>
  <si>
    <t>September</t>
  </si>
  <si>
    <t>3. kvartal</t>
  </si>
  <si>
    <t>Oktober</t>
  </si>
  <si>
    <t>November</t>
  </si>
  <si>
    <t>December</t>
  </si>
  <si>
    <t>2. halvår</t>
  </si>
  <si>
    <t>4. kvartal</t>
  </si>
  <si>
    <t>Ulykkestype</t>
  </si>
  <si>
    <t>Sted</t>
  </si>
  <si>
    <t>Indland</t>
  </si>
  <si>
    <t>I svømmebassiner</t>
  </si>
  <si>
    <t>Aktivitet</t>
  </si>
  <si>
    <t>Landtransport</t>
  </si>
  <si>
    <t>Selvmord</t>
  </si>
  <si>
    <t>Kønsfordeling</t>
  </si>
  <si>
    <t>Mænd</t>
  </si>
  <si>
    <t>Kvinder</t>
  </si>
  <si>
    <t>Aldersfordeling</t>
  </si>
  <si>
    <t>0-18</t>
  </si>
  <si>
    <t>71-90</t>
  </si>
  <si>
    <t>år</t>
  </si>
  <si>
    <t>Gennemsnitsalder:</t>
  </si>
  <si>
    <t>Jan.</t>
  </si>
  <si>
    <t>Feb.</t>
  </si>
  <si>
    <t>Mar.</t>
  </si>
  <si>
    <t>Apr.</t>
  </si>
  <si>
    <t>Maj.</t>
  </si>
  <si>
    <t>Jun.</t>
  </si>
  <si>
    <t>Jul.</t>
  </si>
  <si>
    <t>Aug.</t>
  </si>
  <si>
    <t>Sep.</t>
  </si>
  <si>
    <t>Okt.</t>
  </si>
  <si>
    <t>Nov.</t>
  </si>
  <si>
    <t>Dec.</t>
  </si>
  <si>
    <t>Ulykker første halvår:</t>
  </si>
  <si>
    <t>7-års Δ % gennems.</t>
  </si>
  <si>
    <t>8-års gennems.</t>
  </si>
  <si>
    <t>I dagslys eller mørke</t>
  </si>
  <si>
    <r>
      <t>I åbent vand</t>
    </r>
    <r>
      <rPr>
        <vertAlign val="superscript"/>
        <sz val="11"/>
        <color theme="1"/>
        <rFont val="Calibri"/>
        <family val="2"/>
        <scheme val="minor"/>
      </rPr>
      <t>1</t>
    </r>
  </si>
  <si>
    <r>
      <t>På kysten</t>
    </r>
    <r>
      <rPr>
        <vertAlign val="superscript"/>
        <sz val="11"/>
        <color theme="1"/>
        <rFont val="Calibri"/>
        <family val="2"/>
        <scheme val="minor"/>
      </rPr>
      <t>2</t>
    </r>
  </si>
  <si>
    <r>
      <rPr>
        <vertAlign val="superscript"/>
        <sz val="8"/>
        <color theme="1"/>
        <rFont val="Calibri"/>
        <family val="2"/>
        <scheme val="minor"/>
      </rPr>
      <t xml:space="preserve">1 </t>
    </r>
    <r>
      <rPr>
        <sz val="8"/>
        <color theme="1"/>
        <rFont val="Calibri"/>
        <family val="2"/>
        <scheme val="minor"/>
      </rPr>
      <t>Mere end 200 m fra land</t>
    </r>
  </si>
  <si>
    <r>
      <rPr>
        <vertAlign val="superscript"/>
        <sz val="8"/>
        <color theme="1"/>
        <rFont val="Calibri"/>
        <family val="2"/>
        <scheme val="minor"/>
      </rPr>
      <t>2</t>
    </r>
    <r>
      <rPr>
        <sz val="8"/>
        <color theme="1"/>
        <rFont val="Calibri"/>
        <family val="2"/>
        <scheme val="minor"/>
      </rPr>
      <t xml:space="preserve"> Mindre end 200 m fra land</t>
    </r>
  </si>
  <si>
    <t>Traffikulykker</t>
  </si>
  <si>
    <t>Forgiftninger</t>
  </si>
  <si>
    <t>I dagslys</t>
  </si>
  <si>
    <t>I mørke</t>
  </si>
  <si>
    <t>Tabte leveår</t>
  </si>
  <si>
    <t>Tabt samfundsøkonomi</t>
  </si>
  <si>
    <t>Fald</t>
  </si>
  <si>
    <t>Drukning</t>
  </si>
  <si>
    <t>Alene eller med andre</t>
  </si>
  <si>
    <t>Bevidnet</t>
  </si>
  <si>
    <t>Alene/ ubevidnet</t>
  </si>
  <si>
    <t>Ubevidnet eller alene</t>
  </si>
  <si>
    <t>Kolonne1</t>
  </si>
  <si>
    <t>Gennemsnitlig drukneulykke</t>
  </si>
  <si>
    <r>
      <rPr>
        <vertAlign val="superscript"/>
        <sz val="8"/>
        <color theme="1"/>
        <rFont val="Calibri"/>
        <family val="2"/>
        <scheme val="minor"/>
      </rPr>
      <t>1</t>
    </r>
    <r>
      <rPr>
        <sz val="8"/>
        <color theme="1"/>
        <rFont val="Calibri"/>
        <family val="2"/>
        <scheme val="minor"/>
      </rPr>
      <t xml:space="preserve"> Dødsårsagregisteret 2018, Sundhedsdatastyrelsen. </t>
    </r>
  </si>
  <si>
    <r>
      <t>I forhold til andre dødsulykkestyper</t>
    </r>
    <r>
      <rPr>
        <b/>
        <vertAlign val="superscript"/>
        <sz val="12"/>
        <color theme="1"/>
        <rFont val="Calibri"/>
        <family val="2"/>
        <scheme val="minor"/>
      </rPr>
      <t>1</t>
    </r>
  </si>
  <si>
    <t>Påvirket</t>
  </si>
  <si>
    <t>Ikke-påvirket</t>
  </si>
  <si>
    <t>ID-nr.</t>
  </si>
  <si>
    <t>Note</t>
  </si>
  <si>
    <t>Påvirket eller upåvirket</t>
  </si>
  <si>
    <t>Upåvirket</t>
  </si>
  <si>
    <t>Ulykker andet halvår:</t>
  </si>
  <si>
    <r>
      <rPr>
        <vertAlign val="superscript"/>
        <sz val="8"/>
        <color theme="1"/>
        <rFont val="Calibri"/>
        <family val="2"/>
        <scheme val="minor"/>
      </rPr>
      <t>1</t>
    </r>
    <r>
      <rPr>
        <sz val="8"/>
        <color theme="1"/>
        <rFont val="Calibri"/>
        <family val="2"/>
        <scheme val="minor"/>
      </rPr>
      <t xml:space="preserve">DØRS, De Økonomiske Råd Sekretariat </t>
    </r>
  </si>
  <si>
    <t>11.8008344841102,56.5004376412484,"3/1-20, kvinde 52, Saqqaq i Grønland Politi indstiller eftersøgning</t>
  </si>
  <si>
    <t>Grønlands Politi meddeler, at eftersøgningen af den savnede Katrine Mølgaard i Saqqaq indstilles</t>
  </si>
  <si>
    <t>Leiff Josefsen</t>
  </si>
  <si>
    <t>REDAKTION Fredag, 03. januar 2020 - 15:50</t>
  </si>
  <si>
    <t>Eftersøgningen af 52-årige Katrine Mølgaard fra bygden Saqqaq ved Ilulissat er blevet indstillet.</t>
  </si>
  <si>
    <t>Det oplyser vagtchef hos politiet i Nuuk, Brian Thomsen.</t>
  </si>
  <si>
    <t>- Det formodes at Katrine er forulykket. Nærmeste familie er underrettet om indstilling af eftersøgning, meddeles det.</t>
  </si>
  <si>
    <t>Eftersøgningen af den 52-årige kvinde skete i samarbejde med Arktisk Kommando."</t>
  </si>
  <si>
    <t>9.84890331501769,55.6137658563564,"4/1-20, kvinde 33, Trelde Næs Kæmpetragedie: 33-årig kvinde søgte selv druknedøden - nye oplysninger om kvinde, der faldt i vandet ved skrænt</t>
  </si>
  <si>
    <t>Den store redningsaktion er indstillet</t>
  </si>
  <si>
    <t>Det er sandsynligvis en tragisk og ulykkelig hændelse, der ligger bag en 33-årig kvindes forsvinden i vandet ved Trelde Næs nord for Fredericia. lørdag, oplyser Sydøstjyllands Politi.</t>
  </si>
  <si>
    <t>Først hed det sig, at borgere så en person falde ned af en skrænt og forsvinde i vandet - muligvis som følge af et jordskred på næsset.</t>
  </si>
  <si>
    <t>Sydøstjyllands Politi indledte en større redningsaktion i området med helikopter, båd, læge, dykker, højderedningsberedskab og politi.</t>
  </si>
  <si>
    <t>Men nu er eftersøgningen indstillet.</t>
  </si>
  <si>
    <t>Og på Twitter skriver Sydøstjyllands Politi nu: ""De pårørende er underrettet og der er tale om en ulykkelig hændelse"".</t>
  </si>
  <si>
    <t>Politiet hælder nu til den teori, at borgerne har set en kvinde gå ud i vandet ved Trelde Næs. Og det har hun gjort bevidst - altså selv søgt druknedøden.</t>
  </si>
  <si>
    <t>Politiet har ikke yderligere kommentarer i sagen.</t>
  </si>
  <si>
    <t>Politi søger efter kvinde i vandet efter fald fra skrænt</t>
  </si>
  <si>
    <t>lørdag 4. jan 2020</t>
  </si>
  <si>
    <t>En helikopter og flere både er lørdag indsat i forsøget på at finde en kvinde, der er faldet i vandet fra en skrænt nord for Fredericia.</t>
  </si>
  <si>
    <t>Det oplyser vagtchef ved Sydøstjyllands Politi Jesper Brian Jensen.</t>
  </si>
  <si>
    <t>- Vi har klokken 13.58 fået en anmeldelse om, at en forbipasserende har set en kvinde styrte ned fra en skrænt, siger han og tilføjer:</t>
  </si>
  <si>
    <t>- Hun ryger ned i vandet, og derefter har den forbipasserende mistet kvinden af syne.</t>
  </si>
  <si>
    <t>Episoden fandt sted ved Trelde Næs, der ligger lidt nord for Fredericia.</t>
  </si>
  <si>
    <t>Ud over helikopter og redningsbåde er der også dykkere i vandet i forsøget på at finde kvinden.</t>
  </si>
  <si>
    <t>- Vi frygter, at hun kan være druknet, siger Jesper Brian Jensen.</t>
  </si>
  <si>
    <t>Sydøstjyllands Politi efterlyser vidner, der har set kvinden falde i vandet.</t>
  </si>
  <si>
    <t>Ifølge vagtchefen kan det ikke afvises, at kvinden er kommet op af vandet ved egen hjælp.</t>
  </si>
  <si>
    <t>I så fald bedes vedkommende også henvende sig til Sydøstjyllands Politi.</t>
  </si>
  <si>
    <t>Lørdag 4. jan 2020"</t>
  </si>
  <si>
    <t>9.9917386850867,55.4959990807332,"15/1-20, mand 92, Brenderup Mand fundet død: Bilen holdt i åen</t>
  </si>
  <si>
    <t>15. januar 2020 12:17 | Af: Jon Tolstrup Jensen, jjaf newsbreak.dk</t>
  </si>
  <si>
    <t>En mand er blevet fundet død i sin bil, der holdt nede i en å.</t>
  </si>
  <si>
    <t xml:space="preserve">Mand fundet død: Bilen holdt i åenManden blev fundet død onsdag. </t>
  </si>
  <si>
    <t>En mand er onsdag morgen blevet fundet død i sin bil, der var kørt ned i en å.</t>
  </si>
  <si>
    <t>Det bekræfter Fyns Politi til Newsbreak.dk.</t>
  </si>
  <si>
    <t>Det var en forbipasserende, der noterede sig, at der holdt en bil ved Bogensevej i Brenderup.</t>
  </si>
  <si>
    <t>- Vi får anmeldelsen 09.06 om, at der holder en bil i en å, hvor taget er dækket af vand, lyder det fra vagtchef ved Fyns Politi Ehm Christensen til Newsbreak.dk.</t>
  </si>
  <si>
    <t>Da politiet kan se, at taget er dækket af vand, så vælger politiet at rekvire hjælp til stedet.</t>
  </si>
  <si>
    <t>- Da vi ankommer til stedet konstaterer vi, at der sidder en person i bilen, siger vagtchef og fortsætter.</t>
  </si>
  <si>
    <t>- Vi får bil og personen bjerget og umiddelbart har vi en formodning om, at det er ejeren, der sidder i bilen, lyder det.</t>
  </si>
  <si>
    <t>Hvordan bilen er endt i vandet er endnu uvist, men Fyns Politi vil efterforske sagen.</t>
  </si>
  <si>
    <t>- Vi har ikke mistanke om, at der sket noget kriminelt, siger Ehm Christensen.</t>
  </si>
  <si>
    <t>De pårørende er ikke underrettet endnu.</t>
  </si>
  <si>
    <t>Uhyggeligt fund: Mand sad død i bil i å</t>
  </si>
  <si>
    <t>En mand blev onsdag fundet død i en bil i Storå ved Brenderup, som ligger mellem Middelfat og Bogense på Fyn, skriver Fyens.dk.</t>
  </si>
  <si>
    <t>Det var forbipassenende, som opdagede bilen i åen, og en tilkaldt politipatrulje på kunne siden konstatere, at der sad en mand i bilen, Da bilen, han sad i, blev trukket op af åen, blev han erklæret død.</t>
  </si>
  <si>
    <t>Politiet har nu identificeret manden via hans kørekort og oplyser, at der er tale om en 92-årig mand fra Odense-forstaden Bolbro.</t>
  </si>
  <si>
    <t>Kendt bilforhandler død efter kort tids sygdom</t>
  </si>
  <si>
    <t>Politiet mener, at ulykken er sket i et skarpt sving, og at det lader til, at den 92-årige mand ikke har fået drejet - og i stedet er fortsat lige ud og ned i åen, skriver Fyens.dk."</t>
  </si>
  <si>
    <t>11.7168496146409,55.7207699667582,"Non-fatal, 15/1-20, kvinde 48, Holbæk Havn Pludselig hoppede hun i havnen: Kvinde søgte druknedøden i det iskolde vand</t>
  </si>
  <si>
    <t>Klokken 13.27 tirsdag kom et alarmopkald om, at en kvinde var hoppet i havnen ved Isefjord Alle i Holbæk, oplyser Midt- og Vestsjællands Politi.</t>
  </si>
  <si>
    <t>Politi og redningsberedskab rykkede ud, men kvinden blev reddet op af handlekraftige borgere, som fik hende op med en redningskrans og en stige.</t>
  </si>
  <si>
    <t>Kvinden viste sig at være en psykisk uligevægtig 48-årig kvinde fra Holbæk, som sprang i vandet, formentlig for at skade sig selv, vurderer politiet.</t>
  </si>
  <si>
    <t>Hun blev bragt til sygehuset i ambulance, hvor hun blev tilset - men hun var heldidigvis ikke kommet til skade.</t>
  </si>
  <si>
    <t>Kvinden fik efterfølgende den fornødne omsorg på det plejecenter, hvor hun bor."</t>
  </si>
  <si>
    <t>10.5489812102615,57.3284547501451,"19/1-20, mand 30, Sæby 30-årig fundet død på Lyngså Strand</t>
  </si>
  <si>
    <t>Foto: Mads Claus Rasmussen / Ritzau Scanpix</t>
  </si>
  <si>
    <t>Onsdag formiddag blev en død mand fundet i vandkanten ved Lyngså Strand. Manden er identificeret som den 30-årige mand, der faldt overbord ved en bådulykke den 19. januar.</t>
  </si>
  <si>
    <t>05. feb 2020, kl. 16:38</t>
  </si>
  <si>
    <t>Opdateret: 05. feb 2020,</t>
  </si>
  <si>
    <t>kl. 20:58</t>
  </si>
  <si>
    <t>SIMON MØLGAARD</t>
  </si>
  <si>
    <t>Journalist</t>
  </si>
  <si>
    <t>Onsdag formiddag blev en død mand fundet i vandkanten på Lyngså Strand ved Sæby.</t>
  </si>
  <si>
    <t>Manden var til at starte med ikke til at identificere, men onsdag aften kunne Nordjylland Politi melde, at manden nu er blevet identificeret.</t>
  </si>
  <si>
    <t>- Manden viser sig at være den mand, vi ledte efter den 19. januar efter en bådulykke, siger vagtchef ved Nordjyllands Politi, Poul Fastergaard.</t>
  </si>
  <si>
    <t>Den afdøde mand er den 30-årige mand, der den 19. januar faldt overbord på en jolle ud for Sæby.</t>
  </si>
  <si>
    <t>Sammen med en 34-årig mand var den nu afdøde 30-årige på jagt i en jolle. Jollen kæntrede, og de to mænd faldt overbord, hvorefter det lykkedes den 34-årige mand at svømme så tæt på land, at han kunne få hjælp til at komme op i en redningsbåd og fragtet det sidste stykke ind til land. Den 30-årig blev eftersøgt med redningshelikoptere af Nordjyllands Politi, men det lykkedes ikke at finde den 30-årige mand.</t>
  </si>
  <si>
    <t>Den 30-årige mand blev lidt i 11 onsdag formiddag fundet død af nogle forbipasserende på Lyngså Strand.</t>
  </si>
  <si>
    <t>De pårørende til den 30-årige mand er underrettet.</t>
  </si>
  <si>
    <t>Onsdag d. 5. feb. 2020 - kl. 17:15</t>
  </si>
  <si>
    <t>Opdateret onsdag d. 5. feb. 2020 - kl. 17:16</t>
  </si>
  <si>
    <t>Død mand fundet på strand</t>
  </si>
  <si>
    <t>En død mand er fundet på Lyngså Strand</t>
  </si>
  <si>
    <t>Der er endnu ikke mange informationer om den døde mand, som onsdag formiddag blev fundet på Lyngså Strand ved Sæby.</t>
  </si>
  <si>
    <t>- Det var nogen, der var ude og gå tur ved vandet, som har anmeldte det. Anmeldelsen kom ind 10.40. Han er ikke blevet identificeret endnu, men det regner vi med at kunne gøre i løbet af aftenen, siger vagtchef Poul Fastergaard til Ekstra Bladet</t>
  </si>
  <si>
    <t>Til TV2 Nord kunne vagtchefen desuden oplyse, at manden havde ligget nogen tid i vandet, hvorfor han er svær at identificere.</t>
  </si>
  <si>
    <t>Han kunne ikke oplyse yderligere for nuværende.</t>
  </si>
  <si>
    <t>Opdateres ...</t>
  </si>
  <si>
    <t>Død mand fundet på Lyngså Strand</t>
  </si>
  <si>
    <t>Onsdag formiddag blev en død mand fundet på Lyngså Strand. Nordjyllands Politi er nu i gang med at identificere manden.</t>
  </si>
  <si>
    <t>Udgivet i dag kl. 16.38</t>
  </si>
  <si>
    <t>Onsdag formiddag blev en død mand fundet på Lyngså Strand ved Sæby.</t>
  </si>
  <si>
    <t>Manden er endnu ikke identificeret, men det er en af de ting, som Nordjyllands Politi arbejder på lige nu.</t>
  </si>
  <si>
    <t>- Jeg kan bekræfte, at vi har fundet en død mand, og han har ligget i vandet i noget tid, og det besværliggør den endelige identifikation, siger vagtchef ved Nordjyllands Politi, Poul Fastergaard.</t>
  </si>
  <si>
    <t>På nuværende tidspunkt kan Nordjyllands Politi ikke sige mere om sagen.</t>
  </si>
  <si>
    <t>DRUKNEULYKKE</t>
  </si>
  <si>
    <t>Mand frygtes druknet - to helikoptere og seks både leder efter ham</t>
  </si>
  <si>
    <t>En person svømmede selv i land, da jolle kæntrede syd for Sæby - større indsats for at finde en anden mand</t>
  </si>
  <si>
    <t>SÆBY:Søndag eftermiddag blev der indledt en større redningsaktion lige syd for Sæby.</t>
  </si>
  <si>
    <t>Omkring klokken 15.20 kom der melding om, at en jolle var kæntret i havet cirka halvanden kilometer ud for kysten.</t>
  </si>
  <si>
    <t>- En mand, der var med ombord, svømmede selv i land og er stærkt underkølet. En anden mand i båden er fortsat savnet, fortalte vagtchef Jess Falberg fra Nordjyllands Politi ved 16-tiden.</t>
  </si>
  <si>
    <t>Her var en redningshelikopter ved at lede efter den forsvundne mand, ligesom der var sendt redningsbåde på vandet. Politiet har selv patruljer og en indsatsleder i området, og der er tilkaldt både ambulancer og akutbil.</t>
  </si>
  <si>
    <t>Den forsvundne person er en 30-årig mand, oplyser politiet. Han og den anden mand i båden er fra lokalområdet. De var ude at jage, da båden kæntrede.</t>
  </si>
  <si>
    <t>Ved 17.15-tiden kunne Forsvarskommandoen oplyse, at endnu en redningshelikopter var på vej for at deltage i eftersøgningen. Her var seks skibe på vandet i en koordineret eftersøgning:</t>
  </si>
  <si>
    <t>- Det er to fra Østerby Redningsstation, to fra Skagen Redningsstation, en fra Sæby Redningsstation samt et af søværnets skibe, oplyste den vagthavende ved Forsvarskommandoen.</t>
  </si>
  <si>
    <t>En tredje person har også været i vandet. Det var en person inde på land, som så den svømmende mand og slog alarm. På det tidspunkt var der gået et stykke tid, efter at båden var kæntret, oplyser politiet.</t>
  </si>
  <si>
    <t>- Anmelderen var selv i vandet kortvarigt for at hjælpe ham, der var svømmet i land, oplyser vagtchefen.</t>
  </si>
  <si>
    <t>Politi og redningstjenesten har fundet vraggods fra båden.</t>
  </si>
  <si>
    <t xml:space="preserve">Døgnrapporten 20-01-2020 </t>
  </si>
  <si>
    <t>Hændelser i det nationale beredskab over weekenden. Døgnrapporten opdateres på alle hverda</t>
  </si>
  <si>
    <t>20-01-2020 - kl. 08:21</t>
  </si>
  <si>
    <t>Eftersøgning og redning</t>
  </si>
  <si>
    <t>19. januar</t>
  </si>
  <si>
    <t>12.11. Redningshelikopteren fra Roskilde indsættes, da et ultralet fly løber tør for brændstof nord for Sjællands Odde. Flyet nødlandede på stranden ved Gniben.</t>
  </si>
  <si>
    <t>14.23. To redningshelikoptere fra Skrydstrup og Aalborg, fem redningsbåde fra Sæby, Skagen og Østerby Redningsstationer samt Marinehjemmeværnsfartøjet Najaden og dennes gummibåd blev indsat i rednings- og efterfølgende eftersøgningsaktion vest for Læsø. Forsvarets Redningscenter modtog indledningsvis via 112 anmeldelse om, at en person var observeret i vandet i havsnød. Anmelderen gik selv ud for at redde den nødstedte. Redningscenteret indsatte helikopter og redningsfartøjer. Den nødstedte og anmelderen blev samlet op af redningsfartøjet fra Sæby Redningsstation og reddet i land til ambulance. Her oplyste den nødstedte, at yderligere en person var i vandet. Derfor blev redningsaktionen udvidet til en større eftersøgning. Efter ca. 3 timers eftersøgning i et forholdsvis lille område blev det vurderet, at det ikke var sandsynligt at finde den savnede og eftersøgningen blev indstillet."</t>
  </si>
  <si>
    <t>11.2211133732381,54.7108055082528,"26/1-20, mand, Hummingen Strand Søndag d. 26. jan. 2020 - kl. 11:50</t>
  </si>
  <si>
    <t>Mand fundet død på strand</t>
  </si>
  <si>
    <t>En uidentificeret mand blev søndag morgen fundet skyllet op på strand ved lollandsk campingplads</t>
  </si>
  <si>
    <t>En livløs mand blev søndag morgen fundet på stranden ved Hummingen Camping på Lolland. Video: LocalEyes</t>
  </si>
  <si>
    <t>En naturvandrer fandt søndag morgen en livløs, påklædt mand i strandkanten syd for Hummingen Camping på Lolland. Han blev senere erklæret død af en tilkaldt ambulancelæge.</t>
  </si>
  <si>
    <t>Det oplyser Stefan Jensen, vagtchef i Sydsjællands og Lolland-Falsters Politi.</t>
  </si>
  <si>
    <t>- Der er ikke umiddelbart tale om et mistænkeligt dødsfald, siger Stefan Jensen.</t>
  </si>
  <si>
    <t>Se mere video på localeyes.dk</t>
  </si>
  <si>
    <t>Politiet modtog alarmopkald i sagen klokken 9.52, og der blev straks sendt en lægehelikopter i luften med kurs mod stranden ved Dannemare.</t>
  </si>
  <si>
    <t>Stefan Jensen fortæller, at politiet endnu ikke har identificeret den afdøde mand. Hans alder og nationalitet er ukendt for myndighederne.</t>
  </si>
  <si>
    <t>- Vi ved ikke, hvem han er. Det eneste, jeg kan sige, er, at han havde tøj på, forklarer vagtchefen.</t>
  </si>
  <si>
    <t>Manden vil tidligst blive underlagt et ligsyn mandag. Det vil foregå på Nykøbing Falster Sygehus.</t>
  </si>
  <si>
    <t>Fredag d. 31. jan. 2020 - kl. 09:19</t>
  </si>
  <si>
    <t>Opdateret fredag d. 31. jan. 2020 - kl. 09:50</t>
  </si>
  <si>
    <t>Søger hjælp til at identificere død mand</t>
  </si>
  <si>
    <t>Offentliggør ejendele fra manden, der blev fundet i strandkant</t>
  </si>
  <si>
    <t>Af: Linette K. Jespersen , Emma B.Vinkel</t>
  </si>
  <si>
    <t>Fem dage efter liget af en mand blev fundet i strandkanten ved Hummingen Strand i Dannemare, er det ikke lykkedes politiet at identificere den afdøde.</t>
  </si>
  <si>
    <t>Sydsjællands og Lolland-Falsters Politi beder derfor nu offentligheden om hjælp og offentliggør i den forbindelse billeder af nogle af mandens ejendele.</t>
  </si>
  <si>
    <t>- Det er et usædvanligt tilfælde på den måde, at nogen burde savne ham. Nogen burde vide, at han ikke er kommet hjem. Vi kan godt nok ikke udelukke, at han kommer fra udlandet. Vi offentliggør billederne fordi vi har efterforsket de muligheder, vi har, fortæller politikommissær Casper Andersen.</t>
  </si>
  <si>
    <t>Manden er lys i huden og europæisk af udseende, han vurderes til at være omkring 50-60 år gammel, 175-180 centimeter høj og kraftig af bygning med kort mørkt hår, der har et gråligt skær. Han er velsoigneret og solbrun på ryggen, skriver politiet i en pressemeddelelse.</t>
  </si>
  <si>
    <t>Han var iført orange trøje med skrift, mørke joggingbukser, blå Nike kondisko og en mørk jakke med pelskant på hætten, da han blev fundet.</t>
  </si>
  <si>
    <t>Manden bar en vielsesring på højre hånd med teksten 'Bruni âˆž (et uendelighedstegn) 7.7.17'.</t>
  </si>
  <si>
    <t>Politifoto</t>
  </si>
  <si>
    <t>Han var iført et armbånd, der var af flettet læder mærket 'Fossil'.</t>
  </si>
  <si>
    <t>Og så havde han to øreringe i venstre øre af mærket 'Thomas Sabo'. Den ene med et dødningehoved-vedhæng.</t>
  </si>
  <si>
    <t>Han blev nærmere præcist fundet ved Hummingen Strand ud for Diget 11 i Dannemare.</t>
  </si>
  <si>
    <t>Det var et par, der kom gående langs stranden, der fandt manden liggende i vandkanten. De ringede til politiet klokken 09.52.</t>
  </si>
  <si>
    <t>- Jeg formoder, at han ikke har ligget i vandet i voldsomt lang tid. Det er svært at sige, hvor lang tid han har ligget der på grund af vandtemperatur og lignende, men det er i hvert fald ikke i ugevis, siger politikommissæren.</t>
  </si>
  <si>
    <t>Politiet har endnu ikke slået dødsårsagen fast. I onsdags foretog man et ligsyn, hvor man ikke fandt nogen umiddelbare årsager til dødsfaldet. Det blev derfor besluttet, at der skal foretages en obduktion af liget, som skal finde sted efter weekenden.</t>
  </si>
  <si>
    <t>Politiet tænker ikke, at der ligger nogen kriminel handling bag dødsfaldet.</t>
  </si>
  <si>
    <t>Politiet har ikke kendskab til savnede personer, som kan være identisk med den fundne person, men hvis man savner en person eller har bud på, hvem vedkommende kan være, kan man kontakte politiet på 114 eller alternativt Sydsjællands og Lolland-Falsters Politis afdeling i Nykøbing Falster på tlf. 41328756."</t>
  </si>
  <si>
    <t>12.5912931396372,55.6771939511739,"Non-fatal. 26/1-20, mand 44, Københavns Havn Søndag d. 26. jan. 2020 - kl. 07:51</t>
  </si>
  <si>
    <t>Opdateret søndag d. 26. jan. 2020 - kl. 08:12</t>
  </si>
  <si>
    <t>Fuld mand faldt i havn: Reddet af vidner</t>
  </si>
  <si>
    <t>Den 44-årige mand var påvirket af alkohol</t>
  </si>
  <si>
    <t>Manden blev reddet op af vandet igen. Foto: ØXENHOLT FOTO</t>
  </si>
  <si>
    <t>Af: Søren Schmidt</t>
  </si>
  <si>
    <t>Natten til søndag faldt en mand i havnen i København.</t>
  </si>
  <si>
    <t>Det skriver TV2s Livecenter.</t>
  </si>
  <si>
    <t>Manden, der er 44 år gammel, faldt i vandet ved Havnegade i København omkring klokken 00.40. Øjenvidner og en patrulje sørgede dog for at holde mandens hoved over vandet, så der ikke skete noget med ham.</t>
  </si>
  <si>
    <t>- Folk på stedet har fat i ham dernede, og så bistår politiet ved at hjælpe med at få ham op.</t>
  </si>
  <si>
    <t>- De får ringet til alarmcentralen, og de orienterer så os. Vi sender en patrulje, som er lige i nærheden, for de er allerede fremme efter et minut, siger vagtchef hos Københavns Politi Leif Hansen til Ekstra Bladet søndag morgen.</t>
  </si>
  <si>
    <t>Selvom manden ikke var kommet til skade, blev han alligevel kørt til tjek på hospitalet."</t>
  </si>
  <si>
    <t>8.11845260636579,56.3209545807453,"26/1-20, mand 57, Fjand ULFBORG/VEMB</t>
  </si>
  <si>
    <t>Mand omkommet i drukneulykke</t>
  </si>
  <si>
    <t>En 57-årig mand fra Fjand-området omkom natten til mandag efter en drukneulykke.</t>
  </si>
  <si>
    <t>27 jan. 2020 kl. 09:22</t>
  </si>
  <si>
    <t>Jan Briks jabriaf dagbladetholstebro.dk</t>
  </si>
  <si>
    <t>Fjand: Midt- &amp; Vestjyllands Politi fik søndag aften klokken 21.35 en melding om, at en 57-årig mand fra Fjand-området var blevet meldt savnet.</t>
  </si>
  <si>
    <t>En eftersøgning blev derfor sat i gang med helikopter i området.</t>
  </si>
  <si>
    <t>Få timer senere - klokken 23.25 - blev eftersøgningen stoppet, da politiet fandt den 57-årige mand ved strandkanten.</t>
  </si>
  <si>
    <t>Manden blev omgående fløjet til Aalborg Universitetshospital.</t>
  </si>
  <si>
    <t>Mandens liv stod dog ikke til at redde.</t>
  </si>
  <si>
    <t>Pårørende er underettet."</t>
  </si>
  <si>
    <t xml:space="preserve">12.7862182048578,55.5843239556083,"Non-fatal?, 31/1-20, person, Øresund Døgnrapporten 31-01-2020 </t>
  </si>
  <si>
    <t>Hændelser i det nationale beredskab i det seneste døgn. Døgnrapporten opdateres på alle hverdage.</t>
  </si>
  <si>
    <t>31-01-2020 - kl. 08:13</t>
  </si>
  <si>
    <t>08.29. Redningshelikopteren fra Roskilde, patruljefartøjet Nymfen, en redningsbåd fra lufthavnen samt politi og beredskabet blev indsat for at redde en person i vandet ved Øresundsbroen. Personen blev hoistet af helikopteren og fløjet til Rigshospitalet."</t>
  </si>
  <si>
    <t>12.0281456330412,55.6699727736543,"27/4-20, mand 70, Roskilde Fjord Midt- og Vestsjællands Politi</t>
  </si>
  <si>
    <t>Døgnrapport</t>
  </si>
  <si>
    <t>27. april 2020 14:11</t>
  </si>
  <si>
    <t>Mand fundet død i vandet - Boserup Skov, Roskilde</t>
  </si>
  <si>
    <t>Kl. 10.48 fik politiet en anmeldelse om, at nogle roere havde fundet en livløs person i vandet. Politiet underrettede Joint Rescue Coordination Centre (JRCC), som bistod politiet. Politiet fandt i nærheden en båd, der drev rundt uden ejer, og heri fandt man identitetspapirer, der passede på den dødfundne - en 70-årig mand fra Roskilde. Politiet mistænker ikke, at der ligger en kriminel handling bag dødsfaldet, men at der er tale om en tragisk ulykke. De pårørende er underrettet."</t>
  </si>
  <si>
    <t>10.2309776666895,56.1643626853901,"10/2-20, kvinde 72, Aarhus Havn 12.02.2020 KL. 21:16</t>
  </si>
  <si>
    <t>Kvinde er død efter at hun faldt i vandet ved Aarhus Ø</t>
  </si>
  <si>
    <t>Mandag aften blev en 72-årig kvinde fundet livløs i havnen i Aarhus. Natten til onsdag døde hun på hospitalet.</t>
  </si>
  <si>
    <t>En 72-årig kvinde er død natten til onsdag, efter at hun mandag aften faldt i havnen i Aarhus.</t>
  </si>
  <si>
    <t>Det oplyser vagtchef Rene Ludvig fra Østjyllands Politi ifølge Århus Stiftstidende.</t>
  </si>
  <si>
    <t>- Hun døde desværre natten til onsdag, siger han til avisen.</t>
  </si>
  <si>
    <t>Kvinden faldt i vandet mandag aften ved Aarhus Ø. Lidt før klokken 19 blev hun opdaget af en forbipasserende, som slog alarm.</t>
  </si>
  <si>
    <t>72-årig er i kritisk tilstand efter at være fundet i vandet ved Aarhus Ø</t>
  </si>
  <si>
    <t>Hun blev reddet op i live, men hendes skader viste sig at være for alvorlige.</t>
  </si>
  <si>
    <t>Det vides ikke, hvor længe kvinden lå i vandet.</t>
  </si>
  <si>
    <t>Kvinde druknet i havnens iskolde vand</t>
  </si>
  <si>
    <t>Kvinden, der mandag aften faldt i vandet i Aarhus havn, er død.</t>
  </si>
  <si>
    <t>Natten til onsdag klokken 02 døde den 72-årige kvinde, der mandag aften faldt i vandet ved Aarhus Ø, oplyser Østjyllands Politi til Århus Stiftstidende.</t>
  </si>
  <si>
    <t>Kvinden blev fundet i vandet mandag aften klokken 18.50 af en fodgænger i Thit Jensens Gade ved havnen.</t>
  </si>
  <si>
    <t>Både politi og redningsmandskab blev kaldt til stedet, og kvinden blev reddet op og behandlet, hvorefter hun blev hastet til Aarhus Universitetshospital.</t>
  </si>
  <si>
    <t>Kvinde reddet op af havn - er i kritisk tilstand</t>
  </si>
  <si>
    <t>11. feb. 2020, 06:56</t>
  </si>
  <si>
    <t>TV 2 Østjylland</t>
  </si>
  <si>
    <t>af Sophie Schou Jensen</t>
  </si>
  <si>
    <t>En 72-årig kvinde er reddet op af vandet ved Aarhus Ø.</t>
  </si>
  <si>
    <t>Mandag aften klokken 18:50 fik Østjyllands Politi en anmeldelse om en mulig drukneulykke ved Aarhus Ø.</t>
  </si>
  <si>
    <t>Her havde forbipasserende fundet en 72-årig kvinde i vandet.</t>
  </si>
  <si>
    <t>Kvinden blev reddet op, hvorefter hun i kritisk tilstand blev kørt til Aarhus Universitet i Skejby.</t>
  </si>
  <si>
    <t>- Vi har ikke hørt noget nyt fra Skejby, og det tolker vi, som om at situationen er uændret, og at kvinden altså er i live, men er i kritisk tilstand, siger vagtchef ved Østjyllands Politi Martin Christensen til TV 2 ØSTJYLLAND.</t>
  </si>
  <si>
    <t>Årsag ukendt</t>
  </si>
  <si>
    <t>Østjyllands Politi kan på nuværende tidspunkt ikke oplyse noget om årsagen til, at den 72-årige kvinde faldt i vandet.</t>
  </si>
  <si>
    <t>- Vi har endnu ikke noget bud på, hvordan kvinden er endt i vandet, siger Martin Christensen til TV 2 ØSTJYLLAND.</t>
  </si>
  <si>
    <t>Den 72-årige kvindes pårørende er underrettet.</t>
  </si>
  <si>
    <t>AARHUS</t>
  </si>
  <si>
    <t>Mandag aften: Mulig drukneulykke ved havnen i Aarhus</t>
  </si>
  <si>
    <t>Det er på Aarhus Ø nær ved Isbjerget, at redningsmandskabet mandag aften er til stede i forbindelse med en mulig drukneulykke. Arkivfoto: Axel SchÃ¼tt</t>
  </si>
  <si>
    <t>Alarmcentralen modtog lidt i syv mandag aften en anmeldelse om en mulig drukneulykke på Aarhus Havn.</t>
  </si>
  <si>
    <t>10 feb. 2020 kl. 19:39</t>
  </si>
  <si>
    <t>Jesper Bech jbpeaf stiften.dk</t>
  </si>
  <si>
    <t>AARHUS: Østjyllands Politi er her til aften til stede på Aarhus Ø i forbindelse med, at en person er faldet i vandet. Der er ligeledes redningspersonale fra Østjyllands Brandvæsen.</t>
  </si>
  <si>
    <t>Fra politiets vagtchef, Jes Frederiksen, lyder meldingen, at 'der arbejdes på sagen', men derudover har politiet for nuværende ikke yderligere oplysninger.</t>
  </si>
  <si>
    <t>Ulykken er sket i nærheden af lejlighedskomplekset Isbjerget.</t>
  </si>
  <si>
    <t>Cirka ved 20-tiden er person, efter at være blevet reddet op af vandet, kørt med ambulance til Aarhus Universitetshospital, men der er endnu ingen oplysninger om vedkommendes tilstand eller årsagen til ulykken.</t>
  </si>
  <si>
    <t>Østjyllands Politi kan ikke oplyse yderligere på nuværende tidpsunkt."</t>
  </si>
  <si>
    <t xml:space="preserve">8.10546126181237,55.9979627425919,"11/2-20, person, Hvide Sande Døgnrapporten 11-02-2020 </t>
  </si>
  <si>
    <t>11-02-2020 - kl. 08:13</t>
  </si>
  <si>
    <t>15.33. Hvide Sande Redningsstation blev indsat efter observation af en livløs person i vandet ved Hvide Sande. Personen blev efter bjærgning erklæret død af en læge."</t>
  </si>
  <si>
    <t>10.6137989406962,55.0535227220655,"Non-fatal, 23/2-20, kvinde 22, Svendborg Havn FYN</t>
  </si>
  <si>
    <t>Kørt til OUH: Ophidset kvinde faldt i havnen</t>
  </si>
  <si>
    <t>23 feb. 2020 kl. 07:43</t>
  </si>
  <si>
    <t>Thomas Bach-Laursen tblaf jfmedier.dk</t>
  </si>
  <si>
    <t>En ung kvinde fra Svendborg blev natten til søndag kørt til OUH, fordi hun var faldt i havnen.</t>
  </si>
  <si>
    <t>- Kvinden, der havde været i byen, var temmelig ophidset, da hun faldt i vandet, siger Kenneth Taanquist, der er vagtchef ved Fyns Politi.</t>
  </si>
  <si>
    <t>Nogle unge mænd hørte hende råbe, og holdte den 22-årige kvinde oven vande, indtil hjælpen nåede frem.</t>
  </si>
  <si>
    <t>Da beredskabet nåede frem, kom kvinden i sikkerhed, og for god ordens skyld blev hun kørt til et tjek på OUH.</t>
  </si>
  <si>
    <t>Episoden fandt sted en times tid efter midnat."</t>
  </si>
  <si>
    <t>10.2228058011991,56.1673613294741,"28/2-20, mand 50, Aarhus Havn 29.02.2020 KL. 16:59</t>
  </si>
  <si>
    <t>Politi: Ulykke bag havnedødsfald</t>
  </si>
  <si>
    <t>Obduktion af 50-årig, der blev fundet i vandet i Aarhus Ø, viser, at hans skader skyldes et fald.</t>
  </si>
  <si>
    <t>Den 50-årige mand, der fredag ved 13-tiden blev fundet død i havnen ved Fiskerivej i Aarhus Ø, var ikke udsat for en kriminel handling.</t>
  </si>
  <si>
    <t>Det fastslår Rene Ludvig, vagtchef hos Østjyllands Politi, over for JP Aarhus.</t>
  </si>
  <si>
    <t>Politiet baserer det på, at obduktionen viser, at skaderne er opstået ved fald og ikke ved slag. Desuden har politiet talt med folk i det selskab, som manden havde været i byen med torsdag aften, men havde forladt for at gå hjem.</t>
  </si>
  <si>
    <t>"Undersøgelsen på stedet, hvor han bliver fundet, sammenholdt med afhøringer af dem, han har været sammen med, og så den her hasteobduktion, hvor lægen endegyldigt kan konkludere, at der ikke er sket noget mistænkeligt, men at det er faldskader og ikke opstået ved stump vold, det er derfor, sagen bliver lukket" siger Rene Ludvig, der oplyser, at den afdøde er fra Aarhus Nord.</t>
  </si>
  <si>
    <t>Manden blev fundet ved Fiskerivej 13. Ifølge vagtchefen vides det ikke, hvor han faldt i vandet, hvilket højst er sket 12 timer før, at han blev fundet.</t>
  </si>
  <si>
    <t>Fredag konstaterede politiet, at manden havde skader, som både kunne stamme fra et fald eller var blevet ham påført. Indtil årsagen var klarlagt, betragtede politiet dødsfaldet som et "mistænkeligt forholdÂ«.</t>
  </si>
  <si>
    <t>Tidligere i februar faldt en 72-årig kvinde i havnen på den yderste spids af Aarhus Ø. Hun blev opdaget og reddet op, men døde efterfølgende. Tre måneder forinden blev en 66-årig mand fundet druknet nær udkigstårnet på Bernhardt Jensens Boulevard på Aarhus Ø.</t>
  </si>
  <si>
    <t>Disse to ulykker fik byrådsmedlem Eva Borchorst Mejnertz (R) til at spørge ind til årsagerne til hændelserne og om, hvordan ulykker i fremtiden kan forebygges.â€‹</t>
  </si>
  <si>
    <t>Aarhus Kommune er ved at teste termiske kameraer. Men når tre planlagte kameraer bliver sat op, vil de ikke kunne forhindre ulykkerne i Aarhus Ø, da kameraerne dækker havnepladsen og åens forløb fra Dokk1 til Skt. Clemens Bro, har Kim Gulvad Svendsen, driftschef i Teknik og Miljø, tidligere oplyst.â€‹</t>
  </si>
  <si>
    <t>joh</t>
  </si>
  <si>
    <t>Politiet afviser kriminel handling bag drukneulykke</t>
  </si>
  <si>
    <t>Østjyllands Politi formoder ikke, at der ligger en kriminel handling bag dødsfald på Aarhus Havn. Personen er fortsat ikke endeligt identificeret.</t>
  </si>
  <si>
    <t>Østjyllands Politi er til stede på havnen i Aarhus, hvor den afdøde fredag blev fundet. Foto: Øxenholt foto</t>
  </si>
  <si>
    <t>Peter Svith Skou-Hansen</t>
  </si>
  <si>
    <t>Fredag blev en mand fundet død i vandet ved Fiskerivej på Aarhus Havn.</t>
  </si>
  <si>
    <t>Østjyllands Politi har efterforsket sagen for at forsøge at klarlægge, om der ligger en kriminel handling bag. I den forbindelse blev der også hurtigt lavet en obduktionsrapport, da den afdøde havde havde pådraget sig nogle skader.</t>
  </si>
  <si>
    <t>Efterforskningen sammenholdt med resultaterne af obduktionsrapporten giver ikke politiet anledning til at tro, at der ligger en kriminel handling bag dødsfaldet, oplyser vagtchef Morten Hansen fra Østjyllands Politi lørdag formiddag.</t>
  </si>
  <si>
    <t>- Personens skader er formentlig opstået i forbindelse med faldet, og det vurderes ikke, at der er sket en kriminel handling, siger vagtchefen.</t>
  </si>
  <si>
    <t>Den afdøde blev fundet i vandet fredag ved 13-tiden.</t>
  </si>
  <si>
    <t>Det er her på træskibshavnen i Aarhus, at den afdøde blev fundet. Foto: Google Maps</t>
  </si>
  <si>
    <t>Endnu ikke identificeret</t>
  </si>
  <si>
    <t>Østjyllands Politi har en formodning om, om vedkommende er.</t>
  </si>
  <si>
    <t>- Han er ikke identificeret med 100 procents sikkerhed, men vi har en formodning om, at det er en mand fra lokalområdet, siger Morten Hansen.</t>
  </si>
  <si>
    <t>Politiets efterforskere er derfor fortsat i gang med at finde af ud, hvem vedkommende præcist er, og så skal det også endeligt klarlægges, om politiet med sikkerhed kan sige, at der ikke er foregået noget kriminelt i forbindelse med dødsfaldet.</t>
  </si>
  <si>
    <t>Person i drukneulykke på Aarhus Havn</t>
  </si>
  <si>
    <t>En person er fredag eftermiddag omkommet, efter at være faldet i Aarhus Havn.</t>
  </si>
  <si>
    <t>Østjyllands Politi er til stede på havnen i Aarhus. Foto: Øxenholt foto</t>
  </si>
  <si>
    <t>Louise Fischer</t>
  </si>
  <si>
    <t>Mads Otte</t>
  </si>
  <si>
    <t>Fredag eftermiddag er Østjyllands Politi og beredskabet til stede ved en drukneulykke på Aarhus Havn.</t>
  </si>
  <si>
    <t>Det oplyser Østjyllands Politi på Twitter.</t>
  </si>
  <si>
    <t>af OjylPoliti</t>
  </si>
  <si>
    <t>Vi er til stede på Fiskerivej ved Aarhus Havn, hvor en død person kl. 13.08 blev fundet i vandet. Vi er ved at undersøge de nærmere omstændigheder og id på personen  og kan pt ikke sige mere. Vi følger op så snart, vi kan sige mere. . #politidk</t>
  </si>
  <si>
    <t>1:51 PM - Feb 28, 2020</t>
  </si>
  <si>
    <t>- Vi er til stede på Fiskerivej ved Aarhus Havn, hvor en død person kl. 13.08 blev fundet i vandet. Vi er ved at undersøge de nærmere omstændigheder og id på personen og kan pt ikke sige mere, skriver de på Twitter.</t>
  </si>
  <si>
    <t>Ved ikke hvem den omkomne er</t>
  </si>
  <si>
    <t xml:space="preserve">På nuværende tidspunkt ved politiet ikke meget mere om ulykken. </t>
  </si>
  <si>
    <t>- Vi er ved at få fastslået dødsårsagen og identiteten på den omkomne. Mere har vi ikke endnu, så det er ikke muligt for mig at sige yderligere, siger kommunikationsrådgiver hos Østjyllands Politi, Jakob Christiansen, til TV2 ØSTJYLLAND.</t>
  </si>
  <si>
    <t>Drukneulykke på havnen: 50-årig århusianer og årsag identificeret</t>
  </si>
  <si>
    <t>Der ligger ikke en kriminel handling bag den 50-årige århusianers død, konkluderer politiet. Foto: Henrik Lund</t>
  </si>
  <si>
    <t>Det er lykkes at identificere manden, som blev fundet død i vandet ved havnen fredag eftermiddag. Årsagen til ulykken er ligeledes blevet kortlagt, og sagen afsluttes derfor.</t>
  </si>
  <si>
    <t>01 mar. 2020 kl. 15:07</t>
  </si>
  <si>
    <t>Emma Kjær Lauridsen, emklaaf stiften.dk</t>
  </si>
  <si>
    <t>AARHUS: Østjyllands Politi har nu fået identificeret den druknede mand, som man fredag eftermiddag fandt ved Træskibshavnen.</t>
  </si>
  <si>
    <t>Samtidig kan man udelukke, at der ligger noget kriminelt bag dødsfaldet.</t>
  </si>
  <si>
    <t>Manden viste sig at være en 50-årige mand fra Aarhus Nord, som angiveligt var faldet og endt i vandet ved et uheld, efter han havde været i byen i området omkring Aarhus Ø torsdag aften. Derfor har politiet lukket sagen.</t>
  </si>
  <si>
    <t>- Undersøgelsen på stedet, hvor han bliver fundet, sammenholdt med afhøringer af dem, han har været sammen med, og så den her hasteobduktion, hvor lægen endegyldigt kan konkludere, at der ikke er sket noget mistænkeligt, men at det er faldskader og ikke opstået ved stump vold, ligger bag konklusionen, siger Rene Ludvig til Jyllands-Posten."</t>
  </si>
  <si>
    <t>9.53194141269439,55.7057426368457,"29/2-20, mand 36, Vejle Å 10. marts 2020 17:28 | Af: Nicklas Skyum Clausen, ncaf newsbreak.dk</t>
  </si>
  <si>
    <t>En 36-årig mand er død, efter han 29. februar faldt i Vejle Å.</t>
  </si>
  <si>
    <t>En 36-årig mand faldt natten til den 29. februar i det iskolde vand i Vejle Å i den centrale del af byen.</t>
  </si>
  <si>
    <t>Nu, næsten to uger efter, er den 36-årige mand død. Det skriver Vejle Amts Folkeblad.</t>
  </si>
  <si>
    <t>Manden døde mandag, oplyser vicepolitiinspektør Mikkel Ross til avisen.</t>
  </si>
  <si>
    <t>Lå i vandet i en halv time</t>
  </si>
  <si>
    <t>Man modtog anmeldelsen klokken 01.46 den 29. februar, men først klokken 02.12 var manden reddet i land af en mand fra beredskabet i tørdragt.</t>
  </si>
  <si>
    <t>Han var stærkt nedkølet, da han blev reddet op, men blev dog meldt i bedring, da han var blevet bragt til Odense Universitetshospitalets.</t>
  </si>
  <si>
    <t>Politikommissær Jesper Duus fortalte i første omgang til Vejle Amts Folkeblad, at manden formentlig har forsøgt at tisse, da han faldt i:</t>
  </si>
  <si>
    <t>- Mandens gylp stod åben, så vi formoder, at manden måske har forsøgt at lade vandet, inden han faldt i åen, sagde han."</t>
  </si>
  <si>
    <t>9.51055392070038,55.4847454737966,"9/3-20, mand, Kolding Fjord Politiet massivt til stede: Mand er fundet død ved bådebro i Kolding</t>
  </si>
  <si>
    <t>Politiet er massivt til stede ved Rebæk i Kolding, hvor en person er fundet død i vandet. Foto: Lena Juul</t>
  </si>
  <si>
    <t>09 mar. 2020 kl. 12:33</t>
  </si>
  <si>
    <t>Opdateret 09 mar. 2020 kl. 15:27</t>
  </si>
  <si>
    <t>John Ahle Petersen jpeaf jv.dk</t>
  </si>
  <si>
    <t>Kolding: En person er fundet død i vandet nær Rebæk Strand - lige ud for Skamlingvejen. Det oplyser vagthavende hos Sydøstjyllands Politi. Der er tale om en mand, som endnu ikke er identificeres.</t>
  </si>
  <si>
    <t>Manden blev fundet ved en bådebro.</t>
  </si>
  <si>
    <t>Avisen har haft en journalist på stedet, som kan konstatere, at der hen ved middagstid holder flere politibiler på stedet, desuden en teknikervogn og en bil fra Trekantbrand.</t>
  </si>
  <si>
    <t>- Og så kan jeg se, at nede omkring bådebroen er der opsat et grønt og hvid forhæng, som politiets teknikere arbejder inde bag, fortæller journalist Lena Juul.</t>
  </si>
  <si>
    <t>Politiet forsøger at kontakte beboere i området for at høre, om de har set noget mistænkeligt hen over weekenden.</t>
  </si>
  <si>
    <t>Borgere på gåtur opdagede lig af yngre mand i vandet: Politiet undersøger, om der ligger forbrydelse bag</t>
  </si>
  <si>
    <t>Mandag morgen blev en yngre mand fundet død i vandet nær Rebæk Strand. Det var nogle borgere på gåtur, der så liget i vandet og som anmeldte fundet til Sydøstjyllands Politi.</t>
  </si>
  <si>
    <t>09 mar. 2020 kl. 14:25</t>
  </si>
  <si>
    <t>John Ahle Petersen jpeaf jv.dk og Lena Juul ljuaf jv.dk</t>
  </si>
  <si>
    <t>Kolding: Mandag morgen klokken lidt i 08 opdagede nogle borgere, at der lå et lig i vandet ved en bådebro ud mod Skamlingvejen i Kolding.</t>
  </si>
  <si>
    <t>På baggrund af anmeldelsen og da den afdøde blev fundet død i vandet blev der rutinemæssigt iværksæt grundig efterforskning med henblik på at afdække, hvem den afdøde er, og om der måtte ligge en forbrydelse bag dødsfaldet.</t>
  </si>
  <si>
    <t>Derfor blev der tilkaldt tekniske efterforskere, hundeførere og en retsmediciner. De gik alle i gang med at lave undersøgelser på og omkring findestedet. Mandag eftermiddag er den afdøde endnu ikke identificeret.</t>
  </si>
  <si>
    <t>Politiet er massivt til stede ved Rebæk i Kolding, hvor en person er fundet død i vandet. foto: Lena Juul</t>
  </si>
  <si>
    <t>Uvis konklusion</t>
  </si>
  <si>
    <t>Der vil blive gennemført en obduktion af den afdøde med henblik på at fastslå dødsårsagen og dermed kaste lys over, om omstændighederne omkring fundet af den afdøde skyldes en forbrydelse. Politiet kan ikke oplyse, hvornår et resultat af obduktionen foreligger, og det kan heller ikke på nuværende tidspunkt oplyses, om konklusionen vil kunne deles med offentligheden på dette stadie af undersøgelsen. Sydøstjyllands Politi har på nuværende tidspunkt ikke flere oplysninger i sagen."</t>
  </si>
  <si>
    <t>9.91175596347362,57.0591123706667,"10/3-20, kvinde 19, Aalborg Havn Livløs 19-årig kvinde fundet i Limfjorden</t>
  </si>
  <si>
    <t>Helikopter og dykkere fandt tirsdag middag en livløs kvinde i vandet</t>
  </si>
  <si>
    <t>AALBORG:En livløs 19-årig kvinde blev klokken 12.31 fundet i Limfjorden ved Aalborg. Det skete efter en times eftersøgning.</t>
  </si>
  <si>
    <t>Det oplyser vagtchefen ved Nordjyllands Politi.</t>
  </si>
  <si>
    <t>Politiet modtog klokken 11.36 en melding om, at en borger havde set en livløs person i vandet ved Jernbanebroen på Nørresundby-siden.</t>
  </si>
  <si>
    <t>Personen i vandet forsvandt herefter under vandet igen.</t>
  </si>
  <si>
    <t>En helikopter og dykkere blev derfor sendt ind i eftersøgningen af personen, der senere blev fundet livløs. Det viste sig at være en 19-årige kvinde fra Aalborg Øst.</t>
  </si>
  <si>
    <t>- Vi har fundet nogle ting på kajen, som formentlig er hendes, fortæller vagtchef Jess Falberg.</t>
  </si>
  <si>
    <t>Kvinden blev kørt på Aalborg Universitetshospital, hvor hun sidst på dagen er under fortsat behandling.</t>
  </si>
  <si>
    <t xml:space="preserve">https://nordjyske.dk/nyheder/aalborg/helikopter-og-dykkere-leder-efter-person-i-limfjorden/5e17b0e7-ad86-431e-9c6e-e0067a98dc6d </t>
  </si>
  <si>
    <t>11-03-2020 - kl. 08:19Eftersøgning og redning</t>
  </si>
  <si>
    <t>Kl. 11:36 Redningshelikopteren fra Aalborg og Marinehjemmeværnets Patrioten indsat ved jernbanebroen i Aalborg. Person under bro fundet af dykkere fra beredskabet.</t>
  </si>
  <si>
    <t>https://www2.forsvaret.dk/nyheder/doegn_rapporten/Pages/D%C3%B8gnrapprten11-03-2020.aspx"</t>
  </si>
  <si>
    <t>11.7997219208025,56.48092385953,"22/3-20, mand 52, Grønland Politiet formoder, at manden er omkommet, og de pårørende er underrettet.  Foto: KNR // Kathrine Kruse</t>
  </si>
  <si>
    <t>Politiet indstiller eftersøgning af mand fra Nuuk</t>
  </si>
  <si>
    <t>24. marts 2020 Â· 10:04af Nauja Møller</t>
  </si>
  <si>
    <t xml:space="preserve">Politiet formoder, at manden er omkommet, og de pårørende er underrettet.  </t>
  </si>
  <si>
    <t>Politiet har indstillet eftersøgningen af en 52-årig mand, der søndag faldt i vandet i Nuup Kangerlua.</t>
  </si>
  <si>
    <t>Manden havde været på fisketur nordvest for Sermitsiaq-øen.</t>
  </si>
  <si>
    <t>Siden søndag aften er der blevet søgt efter manden. Arktisk Kommando med inspektionsskibet Triton og politiet med kutteren Sisak har ledt efter manden ved Kanajorsuit-mundingen men uden held.</t>
  </si>
  <si>
    <t>En helikopter har også været i luften.</t>
  </si>
  <si>
    <t>Manden var på en privat fisketur.</t>
  </si>
  <si>
    <t>Eftersøgning i Nuup Kangerlua: Politiet frygter, at mand er druknet</t>
  </si>
  <si>
    <t>23. marts 2020 Â· 10:17af Malik Brøns</t>
  </si>
  <si>
    <t>En mand faldt i vandet fra en båd i går.</t>
  </si>
  <si>
    <t xml:space="preserve">Klokken 17.30 søndag fik politiet en anmeldelse om, at en mand var faldet i vandet ved Nuup Kangerlua. </t>
  </si>
  <si>
    <t>Derefter satte politiet deres politibåd i aktion sammen med Arktisk Kommando inspektionsskib, Triton. En helikopter blev også sendt i luften for at lede efter manden.</t>
  </si>
  <si>
    <t>Grønlands Politi og Arktisk Kommando stoppede dog eftersøgningen sent søndag aften, da det blev for mørkt.</t>
  </si>
  <si>
    <t>- Vi stoppede eftersøgningen i går, da det blev for mørkt. Vi arbejder nu på at komme afsted for at lede efter ham igen, da det er blevet lyst, siger Malik Olesen, vagtchef hos politiet i Nuuk.</t>
  </si>
  <si>
    <t>Politiet frygter dog, at manden er omkommet i vandet.</t>
  </si>
  <si>
    <t>- Hvis han stadig befinder sig vandet, så må vi desværre formode, at han omkommet. Det kan vi dog ikke være helt sikker på, men fordi der er gået så langt tid, er vi bange for, at han er omkommet, siger vagtchefen.</t>
  </si>
  <si>
    <t>Han opfordrer andre både og fartøjer i området til at holde udkig efter manden."</t>
  </si>
  <si>
    <t>11.7954199348157,54.6433260271269,"1/4-20, mand 45, Holten Strand To personer er torsdag formiddag fundet døde ved Holten Strand på Lolland.</t>
  </si>
  <si>
    <t>02. apr 2020, kl. 11:13</t>
  </si>
  <si>
    <t>anlu.jpg</t>
  </si>
  <si>
    <t>ANNE BONNEVIE LUNDBYE</t>
  </si>
  <si>
    <t>Torsdag formiddag har politiet fundet to personer døde ved Holten Strand nær Nysted på det sydlige Lolland.</t>
  </si>
  <si>
    <t>Alt tyder på, at de to er forulykket med deres jolle</t>
  </si>
  <si>
    <t>Sydsjællands og Lolland-Falsters Politi på Twitter</t>
  </si>
  <si>
    <t>Det oplyser Sydsjællands og Lolland-Falsters Politi på Twitter.</t>
  </si>
  <si>
    <t>Der er også fundet en hvid jolle på stedet. Politiet arbejder sammen med det kommunale beredskab på stedet.</t>
  </si>
  <si>
    <t>- Vi modtog anmeldelsen om, at de var fundet her til formiddag. Det var en borger, som rettede henvendelse, fortæller Lars Westerweel, der er vagtchef hos Sydsjællands og Lolland-Falsters Politi, til Ritzau.</t>
  </si>
  <si>
    <t>De omkomne er identificeret og pårørende er underettet.</t>
  </si>
  <si>
    <t>- Alt tyder på, at de to er forulykket med deres jolle. Der er ikke yderligere kommentarer eller oplysninger i sagen, skriver Sydsjællands og Lolland-Falsters Politi på Twitter.</t>
  </si>
  <si>
    <t>Eftersøgning iværksat onsdag aften</t>
  </si>
  <si>
    <t>Onsdag oplyste politiet, at to mænd var meldt savnet, og at de tirsdag var sejlet ud i en jolle fra netop Holten Strand.</t>
  </si>
  <si>
    <t>Der var tale om mænd i 40'erne og 50'erne, som ved 13-tiden sejlede ud fra Holten.</t>
  </si>
  <si>
    <t>- De er fra lokalområdet og vant til at sejle. De har formentlig noget garn, som de er taget ud for at røgte, fortalte politiets vagtchef Henrik Karlsen onsdag.</t>
  </si>
  <si>
    <t>Foto: Per Rasmussen</t>
  </si>
  <si>
    <t>Onsdag klokken 16.41 meldte mændenes pårørende dem savnet, og en eftersøgning blev sat i værk.</t>
  </si>
  <si>
    <t>I første omgang kunne politiet konstatere, at den ene mands bil holdt parkeret ved en bådebro. Men der var altså intet spor af mændene."</t>
  </si>
  <si>
    <t>11.7962493052177,54.6427656963084,"1/4-20, mand 55, Holten Strand To personer er torsdag formiddag fundet døde ved Holten Strand på Lolland.</t>
  </si>
  <si>
    <t>Bemærk: Artiklen er mere end 30 dage gammel</t>
  </si>
  <si>
    <t>9.87984106896135,55.2509757588305,"Non-fatal, 17/4-20, mand 50, Lillebælt ASSENS</t>
  </si>
  <si>
    <t>Mand faldt i vandet fra en båd - forbisejlende hørte råb om hjælp</t>
  </si>
  <si>
    <t>Det var ud for Torø, at manden faldt i vandet. Foto: Google Maps.</t>
  </si>
  <si>
    <t>17 apr. 2020 kl. 21:15</t>
  </si>
  <si>
    <t>Daniel Kofoed dakoaf jfmedier.dk</t>
  </si>
  <si>
    <t>(Opdateret fredag klokken 21.29 med oplysninger fra Beredskab Fyn)</t>
  </si>
  <si>
    <t>Torø: Umiddelbart inden solnedgang fredag aften blev Beredskab Fyn kaldt til en mulig drukneulykke ved Torø ved Assens.</t>
  </si>
  <si>
    <t>Ifølge vagtchef ved Fyns Politi, Milan Holck, modtog ordensmagten meldingen klokken 20.23, men alarmen blev hurtigt afblæst.</t>
  </si>
  <si>
    <t>- Da vi fik meldingen, var han allerede oppe af vandet igen, så der var ikke behov for vores udrykning, forklarer vagtchefen, der uddyber, at manden var i vandet i omkring 10 minutter.</t>
  </si>
  <si>
    <t>Indsatsleder ved Beredskab Fyn, Jørgen Krog, oplyser, at manden på omkring 50-60 år var ombord på en båd, der ligger for anker ud for Naturhavnen på Torø.</t>
  </si>
  <si>
    <t>Da han faldt i vandet, råbte han om hjælp, og det blev hørt af personer i en båd, der kom sejlende forbi, hvor han blev hevet ombord.</t>
  </si>
  <si>
    <t>Ifølge indsatslederen satte brandvæsenet for en sikkerheds skyld en båd i vandet, da området kan være svært fremkommeligt med udrykningskøretøjer. Og planen var at sejle den uheldige mand til Assens.</t>
  </si>
  <si>
    <t>Men tilkaldte ambulancefolk hjalp med at trække manden op ad en skrænt ved Skovhyttten, og den underafkølede sejler, der var ved bevidsthed, kunne derefter blive kørt på sygehuset til tjek."</t>
  </si>
  <si>
    <t>10.0606778602455,56.4621635474037,"22/4-20, kvinde 71, Randers Havn 71-årig fundet død i Randers Havn</t>
  </si>
  <si>
    <t>Photo of Brian Mogensen Brian Mogensen 22. april 2020</t>
  </si>
  <si>
    <t>Foto: Rigspolitiet</t>
  </si>
  <si>
    <t>En 71-årig kvinde blev efterlyst af politiet tidligere på måneden, da hun havde forladt sit hjem, men politiet var ikke i stand til at finde hende på det tidspunkt.</t>
  </si>
  <si>
    <t xml:space="preserve">I går blev kvinden så desværre fundet livløs ved havneindløbet til Randers Havn. </t>
  </si>
  <si>
    <t>Kvindens pårørende er blevet underrettet, og vi har efterlevet anvisningerne fra politiet om at slette opslagene om efterlysningen."</t>
  </si>
  <si>
    <t>12.3804983192132,56.0637969183477,"22/4-20, mand, Keldsø Å Onsdag d. 22. apr. 2020 - kl. 15:41</t>
  </si>
  <si>
    <t>Nordsjællands Politi undersøger bredt og udelukker ikke forbrydelse</t>
  </si>
  <si>
    <t>Foto: Allan Andersen</t>
  </si>
  <si>
    <t>En forbipasserende har onsdag eftermiddag fundet en død mand i en å ved Dronningemølle i Nordsjælland.</t>
  </si>
  <si>
    <t>Det oplyser vagtchef David Buch til Ekstra Bladet.</t>
  </si>
  <si>
    <t>- Vi ved ikke så meget endnu, men kan ikke udelukke noget og holder alle muligheder åbne, siger vagtchefen.</t>
  </si>
  <si>
    <t>Anmeldelsen om fundet af den afdøde indløb klokken 14.41, og kort efter 15.30 var der netop ankommet læge og ambulance til stedet, hvor mandens liv altså ikke stod til at redde.</t>
  </si>
  <si>
    <t>Åen løber ved Villingerødvej."</t>
  </si>
  <si>
    <t>12.5884284451382,56.0083070118361,"5/5-20, mand 28, Snekkersten Havn Lørdag d. 9. maj. 2020 - kl. 16:54</t>
  </si>
  <si>
    <t>Opdateret lørdag d. 9. maj. 2020 - kl. 19:45</t>
  </si>
  <si>
    <t>Livløs mand fundet ved havn</t>
  </si>
  <si>
    <t>En mand er erklæret død, efter han blev fundet livløs i vandet ved Snekkersten Havn</t>
  </si>
  <si>
    <t>Af: Peter Jeppesen</t>
  </si>
  <si>
    <t>En mand er fundet livløs i vandet ved Snekkersten Havn.</t>
  </si>
  <si>
    <t>Det bekræfter Nordsjællands Politi over for Ekstra Bladet.</t>
  </si>
  <si>
    <t>- Der er fundet en livløs person i vandet. Personen blev erklæret død 16.45, siger Rolf Hoffmann, vagtchef.</t>
  </si>
  <si>
    <t>Politiet kender ikke endnu ikke de nærmere omstændigheder. Anmeldelsen kom klokken 16.14.</t>
  </si>
  <si>
    <t>Klokken 19:18 skriver politiet på twitter:</t>
  </si>
  <si>
    <t>Vi har været til stede syd for Snekkersten Havn, hvor en livløs person var set i vandet. Der er tale om en 28-årig mand fra lokalområdet, der har været efterlyst af familien siden 5. maj. Der er ingen tegn på kriminel handling. De pårørende er underrettet.'</t>
  </si>
  <si>
    <t>Myndighederne blev kaldt til Snekkersten Havn klokken 16.14, hvor der var fundet en livløs mand. Han er blevet erklæret død 16.45. Foto: Jan Sommer"</t>
  </si>
  <si>
    <t>10.0186915530956,56.4570889983477,"15/5-20, kvinde 32, Randers Mandag d. 25. maj. 2020 - kl. 10:08</t>
  </si>
  <si>
    <t>Fiskere fandt død kvinde</t>
  </si>
  <si>
    <t>Det var formentlig en 32-årig forsvundet kvinde, som søndag blev fundet død i Gudenåen, oplyser politiet</t>
  </si>
  <si>
    <t>Af: Ulrik Bachmann</t>
  </si>
  <si>
    <t>Den døde person, der søndag morgen blev fundet i Gudenåen, er sandsynligvis en 32-årig kvinde, som har været forsvundet i mere end en uge.</t>
  </si>
  <si>
    <t>Det var et par fiskere, som fandt kvinden død. Hun blev fundet på et sted ikke så langt fra Randers Naturcenter, hvor kvindens taske tidligere blev fundet, oplyser politiet.</t>
  </si>
  <si>
    <t>Østjyllands Politi oplyser, at der ikke er noget, der tyder på, at kvinden har været udsat for en forbrydelse.</t>
  </si>
  <si>
    <t>Det var fredag 15. maj ved 18-tiden, at 32-årige Iuliaa Tytarchuk forsvandt fra sin bopæl i Randers i nedtrykt sindstilstand. Hendes mand meldte hende savnet sent fredag aften.</t>
  </si>
  <si>
    <t>Det førte senere til en større eftersøgning i løbet af weekenden med både hunde, helikoptere og både.</t>
  </si>
  <si>
    <t>Eftersøgningen endte imidlertid resultatløs.</t>
  </si>
  <si>
    <t>I fredags blev kvindens taske fundet.</t>
  </si>
  <si>
    <t>Det har endnu ikke været muligt at foretage en endelig identifikation af kvinden, oplyser politiet. Men der er fundet nogle personlige ejendele på den afdøde, der gør, at Østjyllands Politi har en klar formodning om, at der er tale om den pågældende 32-årige kvinde.</t>
  </si>
  <si>
    <t>Søndag d. 24. maj. 2020 - kl. 11:59</t>
  </si>
  <si>
    <t>Død person fundet i Gudenåen</t>
  </si>
  <si>
    <t>Politiet har søndag fundet en død person i Gudenåen i Randers</t>
  </si>
  <si>
    <t>Af: Torben Rask , Emmely Smith</t>
  </si>
  <si>
    <t>Østjyllands Politi har søndag fundet en død person i Gudenåen i Randers. Det oplyser de på Twitter.</t>
  </si>
  <si>
    <t>Østjyllands Politi i Randers er til stede ved Gudenåen tæt på Naturcentret, hvor der er fundet en død person i vandet. Politiet er i gang med undersøgelser og identifikation. Politiet har foreløbig ikke yderligere oplysninger til sagen,' skriver de.</t>
  </si>
  <si>
    <t>Østjyllands politi i Randers er til stede ved Gudenåen tæt på Naturcentret, hvor der er fundet en død person i vandet. Politiet er i gang med undersøgelser og identifikation. Politiet har foreløbig ikke yderligere oplysninger til sagen. #politidk</t>
  </si>
  <si>
    <t>En 32-årig kvinde ved navn Iuliaa Tytarchuk med bopæl i Randers forsvandt forrige fredag. Hun var gået fra sit hjem fredag 18. maj ved 18-tiden og vendte ikke tilbage. Det fik kvindens mand til at melde hende savnet sent fredag aften.</t>
  </si>
  <si>
    <t>- Vi kan endnu ikke sige noget med sikkerhed, så I må vente, til vi har gjort undersøgelserne på stedet færdige, siger vagtchef Bo Christensen fra Østjyllands Politi til Ekstra Bladet.</t>
  </si>
  <si>
    <t>Fandt taske ved Naturcentret</t>
  </si>
  <si>
    <t>Han bekræfter, at en del af disse undersøgelser går ud på at fastslå, hvorvidt der kan være tale om den forsvundne Iuliaa Tytarchuk.</t>
  </si>
  <si>
    <t>Østjyllands Politi foretog i sidste weekend en intens eftersøgning af den 32-årige kvinde med hunde, helikoptere og både. Eftersøgningen var dog resultatløs. I fredags fandt en borger imidlertid Iuliaa Tytarchuks taske med personlige ejendele ved Gudenåen tæt på Randers Naturcenter ved det sted, hvor der nu er fundet en død person.</t>
  </si>
  <si>
    <t>Død kvinde fundet af sejlere i Gudenå: Politi er i gang med undersøgelser</t>
  </si>
  <si>
    <t>Østjyllands Politi har afspærret området ved Randers Naturcenter, hvor der søndag formiddag belv fundet en død kvinde i Gudenå. Foto: Annelene Petersen</t>
  </si>
  <si>
    <t>24 maj 2020 kl. 12:13</t>
  </si>
  <si>
    <t>Nikolaj Primdahl nikpraf jfmedier.dk Lone Hammer Sørensen lohsaf amtsavisen.dk</t>
  </si>
  <si>
    <t>Randers: Der er fundet en død kvinde i Gudenå, tæt på Randers Naturcenter.</t>
  </si>
  <si>
    <t>- Der er tale om en kvinde, og hun blev fundet liggende i et område med siv. Hun blev fundet af to personer, der var ude at sejle søndag, siger vagtchef, politikommissær Bo Christensen, Østjyllands Politi. Han fortæller, at politiet stadig er på stedet, hvor man er i gang med undersøgelser og identifikation af den afdøde.</t>
  </si>
  <si>
    <t>Liget skal senere transporteres til retsmedicinske institut i Aarhus.</t>
  </si>
  <si>
    <t>Østjyllands Politi kan ikke på nuværende tidspunkt komme nærmere ind på, hvem personen er, men vil senere søndag melde mere ud om sagen, siger vagtchefen.</t>
  </si>
  <si>
    <t>Siden fredag 15. maj er der netop med udgangspunkt i det område i Randers, blevet ledt efter den ukrainske kvinde, 32-årige Iuliia Tytarchuk, der gik fra sit hjem i Randers i nedtrykt sindstilstand. Både politi, Beredskab og Sikkerhed, marinehjemmeværnet og flyvevåbnet har været med i eftersøgningen."</t>
  </si>
  <si>
    <t>11.0973014080753,55.6723974695206,"17/5-20, mand 73, Kalundborg Havn Livløs person reddet op af havnebassin - er afgået ved døden</t>
  </si>
  <si>
    <t>Meldingen om fundet af den livløse person indløb klokken 9.01, hvorefter redningsmandskab blev kaldt ud til stedet. Video: Jens Nielsen</t>
  </si>
  <si>
    <t>En betjent valgte søndag selv at springe i vandet, da de skulle redde en livløs person op fra et havnebassin. Mandens liv stod ikke til at redde.</t>
  </si>
  <si>
    <t>17. maj 2020, kl. 11:21</t>
  </si>
  <si>
    <t>JAKOB OLLING</t>
  </si>
  <si>
    <t>OPDATERET 17. MAJ KLOKKEN 16.55</t>
  </si>
  <si>
    <t>Artiklen er opdateret med oplysninger om, at manden er omkommet og mandens alder.</t>
  </si>
  <si>
    <t>En 73-årig mand er afgået ved døden, efter han søndag faldt i havnen i Kalundborg.</t>
  </si>
  <si>
    <t>Det oplyser Midt- og Vestsjællands Politi til TV2 ØST.</t>
  </si>
  <si>
    <t>Manden var ellers tidligere blevet reddet op af vandet af en politibetjent, der resulut sprang i vandet, da hans patrulje som de første ankom til ulykkesstedet.</t>
  </si>
  <si>
    <t>- Jeg kan bekræfte, at betjenten sprang i vandet for at redde den livløse mand op. Han befandt sig omkring tre meter fra kajen, og det lykkedes for betjenten at få ham op af vandet, oplyser vagtchef Henriette Heinemann.</t>
  </si>
  <si>
    <t>Vandet var ifølge sejlertjenesten FCOO.dk omkring 10 grader varmt i havnen.</t>
  </si>
  <si>
    <t>Fra lokalområdet</t>
  </si>
  <si>
    <t>Meldingen om fundet af den livløse person indløb klokken 9.01, og redningen fandt sted umiddelbart herefter. Kort efter blev manden fløjet til behandling på Rigshospitalets traumecenter, men det lykkedes ikke at redde mandens liv.</t>
  </si>
  <si>
    <t>- Der er tale om en 73-årig person fra lokalområdet. De pårørende er blevet underrettet om dødsfaldet, siger vagtchef Lars Galasz til TV2 ØST søndag eftermiddag.</t>
  </si>
  <si>
    <t>Politiet betragter ulykken som en drukneulykke, og gennemfører af den grund en efterforskning af omstændighederne ved mandens død.</t>
  </si>
  <si>
    <t>Der er dog ingen mistanke om, at der er begået noget strafbart, oplyser Lars Galasz.</t>
  </si>
  <si>
    <t>_________________________________________________________________________________________________</t>
  </si>
  <si>
    <t>Søndag d. 17. maj. 2020 - kl. 10:00</t>
  </si>
  <si>
    <t>Livløs person fundet i havnebassin</t>
  </si>
  <si>
    <t>Politiet er på vej ud for at underrette de pårørende</t>
  </si>
  <si>
    <t>Video: Byrd/Jens Nielsen</t>
  </si>
  <si>
    <t>Søndag morgen har Midt- og Vestsjællands Politi fundet en livløs person i havnebassinet i Kalundborg.</t>
  </si>
  <si>
    <t>Det fortæller vagtchef Henriette Heinemann til Ekstra Bladet</t>
  </si>
  <si>
    <t>- Det tyder på, at personen er faldet i vandet. Han er afgået ved døden, siger hun.</t>
  </si>
  <si>
    <t>Der er tale om en ældre mand. Han blev fundet af en forbipasserende, der slog alarm til myndighederne.</t>
  </si>
  <si>
    <t>Politiet er på vej ud for at underrette de pårørende."</t>
  </si>
  <si>
    <t>12.6080649581204,56.0252186844839,"18/5-20, mand 43, Helsingør Dykker druknet i Nordsjælland - havde problemer med sit udstyr</t>
  </si>
  <si>
    <t>En 43-årig dykker er omkommet. Manden havde problemer med sit udstyr under et dyk.</t>
  </si>
  <si>
    <t>Foto: Presse-fotos.dk</t>
  </si>
  <si>
    <t>18. maj 2020, kl. 19:15</t>
  </si>
  <si>
    <t>Opdateret: 19. maj 2020,</t>
  </si>
  <si>
    <t>kl. 12:25</t>
  </si>
  <si>
    <t>Anders Malling Beck</t>
  </si>
  <si>
    <t>En person er omkommet i forbindelse med en dykkertur ved kysten ud for Helsingør.</t>
  </si>
  <si>
    <t>Det oplyser Nordsjællands Politi mandag aften ved 21-tiden på Twitter.</t>
  </si>
  <si>
    <t xml:space="preserve">Ritzau skriver, at den omkomne er en 43-årig mand. </t>
  </si>
  <si>
    <t>- Han var ude at dykke med en kammerat, da han fik problemer, fortæller David Borchersen, der er vagtchef hos Nordsjællands Politi, til Ritzau.</t>
  </si>
  <si>
    <t>Det lykkedes kammeraten, at få den 43-årige bragt i land og slået alarm.</t>
  </si>
  <si>
    <t>- Der bliver ydet førstehjælp, og han bliver med helikopter fløjet til Rigshospitalet, men hans liv stod ikke til at redde, siger David Borchersen.</t>
  </si>
  <si>
    <t>Tirsdag oplyser Nordsjællands Politi på sin døgnrapport, at dykkeren oplevede problemer med sit udstyr under dykningen.</t>
  </si>
  <si>
    <t>Mandens pårørende er underrettet.</t>
  </si>
  <si>
    <t>Billeder fra stedet viste flere ambulancer og redningsdykkere, og der var også en redningshelikopter i luften.</t>
  </si>
  <si>
    <t>Nordsjællands Politi</t>
  </si>
  <si>
    <t>Opfølgning på sagen ved Strandvejen. En person er omkommet i forbindelse med en dykkertur. Vi undersøger omstændighederne og for hjælp af Søværnets Dykkertjeneste. Pårørende er underrettet. #politidk https://twitter.com/NSJPoliti/status/1262420691342823427 â€¦</t>
  </si>
  <si>
    <t>Vi er pt. til stede ved Søndre Strandvej i Helsingør, hvor en person er blevet reddet op af vandet. Redningsberedskabet arbejder på stedet. Respekter venligst deres arbejde. PT. ikke yderligere oplysninger. #politidk</t>
  </si>
  <si>
    <t>9:02 PM - May 18, 2020</t>
  </si>
  <si>
    <t>Mandag d. 18. maj. 2020 - kl. 19:37</t>
  </si>
  <si>
    <t>Opdateret mandag d. 18. maj. 2020 - kl. 20:18</t>
  </si>
  <si>
    <t>Politi og redning massivt til stede</t>
  </si>
  <si>
    <t>Ambulance, helikopter og dykkere er sammen med politiet massivt til stede i Helsingør</t>
  </si>
  <si>
    <t>Politiet er mandag til stede på Søndre Strandvej i forbindelse med en mulig drukneulykke. Video: Local Eyes</t>
  </si>
  <si>
    <t>Af: Christian Kloster , Anders Olsen</t>
  </si>
  <si>
    <t>Opdatering 21.04</t>
  </si>
  <si>
    <t>En person er omkommet i en drukneulykke, oplyser politiet. Der er tale om en dykker, der druknede i forbindelse med en dykkertur.</t>
  </si>
  <si>
    <t>Vi undersøger omstændighederne nærmere og får hjælp af Søværnets Dykkertjeneste', skriver politiet på Twitter.</t>
  </si>
  <si>
    <t>Opdatering 19.56</t>
  </si>
  <si>
    <t>Ekstra Bladets mand på stedet fortæller, at en ambulance er kørt fra stedet uden udrykning. Han fortæller desuden, at redningsfolk klokken 19.40 har fundet noget dykkerudstyr, der lå på bunden af havet.</t>
  </si>
  <si>
    <t>Politiet er til stede på Søndre Strandvej i Helsingør sammen med redningsarbejdere i forbindelse med en mulig drukneulykke.</t>
  </si>
  <si>
    <t>Det oplyser Nordsjællands Politi på Twitter.</t>
  </si>
  <si>
    <t>Vi er pt. til stede ved Søndre Strandvej i Helsingør, hvor en person er blevet reddet op af vandet. Redningsberedskabet arbejder på stedet. Respekter venligst deres arbejde', skriver politiet.</t>
  </si>
  <si>
    <t>Politiet oplyser til BT, at en mand er reddet op af vandet og fløjet til Rigshospitalet.</t>
  </si>
  <si>
    <t>Der er en ambulance på stedet, samtidig med at der endnu er dykkere i vandet og en helikopter i luften, oplyser Ekstra Bladets mand på stedet.</t>
  </si>
  <si>
    <t>Vi arbejder på at få en uddybende kommentar fra Nordsjællands Politi.</t>
  </si>
  <si>
    <t>af NSJPoliti</t>
  </si>
  <si>
    <t>18.32 - 18. maj 2020"</t>
  </si>
  <si>
    <t>12.5886341162935,55.6710846715079,"18/5-20, mand, Christianshavn Mandag d. 18. maj. 2020 - kl. 11:02</t>
  </si>
  <si>
    <t>Mand reddet op af vandet</t>
  </si>
  <si>
    <t>I kanalen på Christianshavn er en mand netop blevet reddet op af vandet og modtog straks førstehjælp</t>
  </si>
  <si>
    <t>En mand er mandag formiddag fundet i vandet ved Christianshavn i København. Video: Byrd/Mikkel Johansen</t>
  </si>
  <si>
    <t>Af: Marie Nørgaard</t>
  </si>
  <si>
    <t>Klokken 10.22 fik Københavns Politi en anmeldelse om en mand i vandet ved Overgaden Oven Vandet på Christianshavn i København.</t>
  </si>
  <si>
    <t>- Brandvæsenet får hevet ham op og påbegynder med det samme livreddende førstehjælp, fortæller vagtchef Michael Andersen fra Københavns Poltii.</t>
  </si>
  <si>
    <t>En mand er blevet reddet op af vandet ved Christianshavns Kanal. Foto: Byrd/Mikkel Johansen</t>
  </si>
  <si>
    <t>- En lægebil ankommer til stedet og fortsætter førstehjælpen. Vi kender ikke mandens status, ligesom vi ikke har noget på ham om alder eller anden identifikation, lyder det fra vagtchefen, der oplyser, at manden er kørt fra stedet i ambulance."</t>
  </si>
  <si>
    <t>9.6170829741319,56.1298756854611,"Non-fatal, 21/5-20, 9 personer, Borre Sø Kanotur endte galt: Politiet måtte redde ni personer op af vandet</t>
  </si>
  <si>
    <t>En kanotur på Silkeborgsøerne gik galt for ni personer fra det østjyske.</t>
  </si>
  <si>
    <t>Foto: Flemming Christensen, TV MIDTVEST</t>
  </si>
  <si>
    <t>21. maj 2020, kl. 16:21</t>
  </si>
  <si>
    <t>Charlotte Hansen</t>
  </si>
  <si>
    <t xml:space="preserve">Kort før klokken 15 blev både politi og brandvæsen kaldt til en potentiel drukneulykke på Borresø i Silkeborg. </t>
  </si>
  <si>
    <t xml:space="preserve">Ni personer, der var sejlet ud i tre kanoer, var af ukendte årsager alle endt i vandet. </t>
  </si>
  <si>
    <t xml:space="preserve">- Flere af dem kan ikke svømme, og flere af dem har ikke redningsveste på, fortæller vagtchef ved Midt- og Vestjyllands Politi, Anders Olesen. </t>
  </si>
  <si>
    <t xml:space="preserve">Til alt held var politiet dog hurtigt fremme ved uheldsstedet. </t>
  </si>
  <si>
    <t>- Det er meget heldigt, men vi har faktisk politi på sejlende patrulje i dag, og de ligger lige i nærheden. Så de kommer hurtigt frem og får de her ni personer bjærget.</t>
  </si>
  <si>
    <t xml:space="preserve">- Der er også flere både i området, som hjælper til, så de er hurtigt oppe af vandet igen, siger vagtchefen. </t>
  </si>
  <si>
    <t>Dermed kunne de to helikoptere, der allerede var rekvireret, afblæses, og alle slap fra ulykken i god behold.</t>
  </si>
  <si>
    <t>De ni personer, der aldersmæssigt fordeler fra midten af 20'erne til midten af 40'erne, blev efterfølgende sat i land på Sejs Søvej. Otte af de ni stammer fra Aarhus-egnen, mens den sidste kommer fra Horsens."</t>
  </si>
  <si>
    <t>10.5857626140965,56.3642017487385,"28/7-20, mand 87, Kolind Stor efterlysning: Han kom aldrig hjem - nu er han fundet tragisk død</t>
  </si>
  <si>
    <t>Tirsdag aften, natten ud og store dele af onsdag har et stort antal betjente og private ildsjæle ledt i Kolind og omegn efter 87-årige Egon, som var gået fra sit hjem og ikke set siden.</t>
  </si>
  <si>
    <t>Men nu er eftersøgningen afblæst, for Egon er blevet fundet død.</t>
  </si>
  <si>
    <t>Vi har desværre fundet ham druknet ved Sivestedvej i Kolind,"" skriver politiet.</t>
  </si>
  <si>
    <t>Østjyllands Politi skriver ikke noget om, hvorvidt noget indikerer, at han har været udsat for en forbrydelse, eller om der er tale om et uheld. Og det har ikke været muligt at få en kommentar fra politiet, som slutter meddelelsen på Twitter med at takke alle, der har hjulpet med at kigge og lede efter ham.</t>
  </si>
  <si>
    <t>Egons pårørende er underrettet."</t>
  </si>
  <si>
    <t>11.7943504499981,56.4544971772998,"27/5-20, mand 20, Tasiilaq i Grønland Politiet indstiller eftersøgningen af mand i Tasiilaq</t>
  </si>
  <si>
    <t>Det er ikke lykkedes for at finde den 20-årige mand, som tirsdag nat sejlede ud i en mindre åben jolle. Eftersøgningen er indstillet</t>
  </si>
  <si>
    <t>NUKAPPIAALUK HANSEN Torsdag, 28. maj 2020 - 13:37</t>
  </si>
  <si>
    <t>Politiet indstiller eftersøgningen af en 20-årig mand, som ikke er set siden tirsdag nat i Tasiilaq, hvor han sejlede ud af byen i en mindre åben jolle.</t>
  </si>
  <si>
    <t>Det skriver politiet i en pressemeddelelse.</t>
  </si>
  <si>
    <t>- Alle kystområder i nærheden af Tasiilaq og åbent vand ud for Tasiilaq er blevet afsøgt af politiet, Arktisk Kommando og Air Greenland per helikopter, fly og båd, men uden at lede os tættere på manden, fremgår det.</t>
  </si>
  <si>
    <t xml:space="preserve">På den baggrund har politiet til formiddag indstillet eftersøgningen. </t>
  </si>
  <si>
    <t>- De pårørende er underrettet herom, meddeles det.</t>
  </si>
  <si>
    <t>Onsdag aften fandt politiet den jolle, som manden var sejlet i, ved udmundingen af Sermilik Fjorden, men uden nogen person ombord."</t>
  </si>
  <si>
    <t>10.598290398915,55.0461220685847,"1/6-20, person, Svendborg Sund Fra Forsvarets Døgnrapport</t>
  </si>
  <si>
    <t>07.04. En redningshelikopter og det lokale beredskab blev indsat, da der blev observeret en person i vandet i Svendborg Sund. Båden fra beredskabet fandt en livløs person, der blev erklæret død af en læge."</t>
  </si>
  <si>
    <t>9.7158586014399,55.5156049888187,"1/6-20, person, Lillebælt Forsvarets Døgnrapport</t>
  </si>
  <si>
    <t>21.55. En redningshelikopter og det lokale beredskab blev indsat efter anmeldelse om, at der var hørt et stort plask ved den gamle Lillebæltsbro. En person blev fundet i vandet og erklæret død."</t>
  </si>
  <si>
    <t>11.7479882302104,54.8714281836305,"2/6-20, mand 55, Guldborgsund Tirsdag d. 2. jun. 2020 - kl. 18:21</t>
  </si>
  <si>
    <t>Opdateret tirsdag d. 2. jun. 2020 - kl. 20:25</t>
  </si>
  <si>
    <t>Redningsaktion indstillet: Mand fundet druknet</t>
  </si>
  <si>
    <t>En 55-årig mand er fundet druknet i Guldborg, oplyser politiet</t>
  </si>
  <si>
    <t>Politiet blev alarmeret klokken 15.29. Foto: Per Rasmussen</t>
  </si>
  <si>
    <t>Af: Ditte O. Lynge</t>
  </si>
  <si>
    <t>Politiet i Guldborgsund satte tirsdag alt ind for at finde en 55-årig mand, der var forsvundet efter at have været ude og fiske ved broen i Guldborg.</t>
  </si>
  <si>
    <t>Kort før klokken 20.30 oplyser Sydsjællands og Lolland-Falsters Politi, at manden er fundet druknet.</t>
  </si>
  <si>
    <t>De pårørende er underrettet, skriver politiet på Twitter.</t>
  </si>
  <si>
    <t>Mobil lå på stranden</t>
  </si>
  <si>
    <t>Klokken 18.30 kunne vagtchef Henrik Karlsen oplyse til Ekstra Bladet, at mandens ejendele var fundet på stranden.</t>
  </si>
  <si>
    <t>- Vi leder efter en 55-årig lystfisker, som vi ikke kan finde. Hans mobil er fundet på stranden, og vi frygter, at han kan være faldet i vandet, lød det da fra vagtchefen.</t>
  </si>
  <si>
    <t>Sætter alt ind</t>
  </si>
  <si>
    <t>Politiet blev alarmeret klokken 15.29. En helikopter blev sendt i luften for at undersøge området, ligesom redningsbåde var i vandet med dykkere for at lede efter manden.</t>
  </si>
  <si>
    <t>- Vi sætter alt ind for at se, om vi kan finde ham i vandet. Når det er udelukket, kan vi koncentrere os om landsiden, sagde Henrik Karlsen.</t>
  </si>
  <si>
    <t>En helikopter er også sendt i luften. Foto: Per Rasmussen</t>
  </si>
  <si>
    <t>Det var mandens forældre, der slog alarm.</t>
  </si>
  <si>
    <t>- De ringer til hans mobil, og da den bliver taget af en kvinde, der siger, at hun har fundet hans ting på land, kontakter de os, fortalte vagtchefen.</t>
  </si>
  <si>
    <t>En 55-årig mand blev en tirsdag aften fundet druknet i vandet ved Guldborg, Lolland-Falster. Dermed fik en større redningsaktion desværre en tragisk udgang. Der blev slået alarm til politiet ved 15.30-tiden efter, at mandens forældre havde ringet til hans telefon, som blev taget af en kvinde, der fortalte, at hun havde fundet hans ting liggende på land. Siden ledte en redningshelikopter, flere både, dykkere og politi efter manden i vandet omkring Guldborgbroen, og kort før klokken 20.30 kunne politiets vagtchef så oplyse , at dykkere har fundet den savnede mand druknet."</t>
  </si>
  <si>
    <t>9.88506977623552,57.0581740680611,"15/6-20, mand 20, Vestre Fjordpark Sven Jakobsen var i friluftsbad, da en ung mand blev fundet livløs i vandet ved Vestre Fjordpark i Aalborg mandag 15. juni.</t>
  </si>
  <si>
    <t>"Han har åbenbart forsøgt at dykke ind under en af broerne og over til et andet bassin. Under broerne er der en masse stolper, og vandet er uklart.</t>
  </si>
  <si>
    <t>Man kan ikke se fem centimeter ned i vandet" siger han.</t>
  </si>
  <si>
    <t>Den livløse krop var af den kun 20-årige fodboldspiller Ibrahim Adom fra Ghana. Friluftsbadet er delt op i flere bassiner, som er adskilt af gangbroer. Det var under en af dem, Adom blev fundet omkring klokken 21.</t>
  </si>
  <si>
    <t>Nordjyllands Politi efterforsker dødsfaldet som en ulykke, hvor dødsårsagen formentlig er drukning. Men der hersker tvivl om, hvor Adoms lig i dag befinder sig. Ifølge B. T. s oplysninger er der foretaget en obduktion i Danmark, men Adoms familie i Ghana har intet hørt fra politiet i de seneste uger.</t>
  </si>
  <si>
    <t>Adom nåede at ligge omkring 20 minutter i vandet, inden han blev hevet op.</t>
  </si>
  <si>
    <t>"På et tidspunkt råber en af hans kammerater, der var omkring 18-19 år: ' Han er her, han er her! Han sidder fast i stigen, og jeg kan ikke trække ham ud'" fortæller øjenvidnet Sven Jakobsen.</t>
  </si>
  <si>
    <t>Adom sad fast på den forkerte side af en stålstige, så han ikke kunne komme fri af broen. Først da en frømand kom ham til undsætning, blev ghaneserens krop trukket op af vandet. Efter 10-12 minutters førstehjælp begyndte Adom at hoste. Så blev han båret op i en ambulance og kørt på sygehuset.</t>
  </si>
  <si>
    <t>Han døde samme aften.</t>
  </si>
  <si>
    <t>Opdatering: 20-årig mand afgået ved døden efter drukneulykke</t>
  </si>
  <si>
    <t>Det lykkedes ikke at genoplive den unge mand, der mandag aften druknede i Fjordparken i Aalborg.</t>
  </si>
  <si>
    <t>16. jun 2020, kl. 10:26</t>
  </si>
  <si>
    <t>Ulykken mandag i Fjordparken i Aalborg har fået en trist udgang.</t>
  </si>
  <si>
    <t>- Den unge mand, som blev fundet i vandet mandag aften, da han var ude at bade, er død.</t>
  </si>
  <si>
    <t xml:space="preserve">Det oplyser vagtchef Poul Fastergaard fra Nordjyllands Politi tirsdag formiddag til TV2 Nord. </t>
  </si>
  <si>
    <t>21.15 mandag aften fik Nordjyllands Politi en melding om, at en person var forsvundet ved Vestre Fjordpark i Aalborg. Han blev efterlyst af sine venner, der slog alarm, og manden blev fundet drivende i vandet under en bro efter et kvarters eftersøgning.</t>
  </si>
  <si>
    <t>Mandag aften klokken 22.30 bekræftede vagchef Mads Hesselund over for TV2 Nord, at en livløs person var blevet bjerget.</t>
  </si>
  <si>
    <t>- Kort efter vores ankomst derude finder vi den her livløse person, som ude på stedet forsøges genoplivet af ambulancepersonalet. Det drejer sig om en mand, der efterfølgende bliver kørt til sygehuset med eskorte, og hans tilstand betegnes som kritisk, forklarede Mads Hessellund.</t>
  </si>
  <si>
    <t xml:space="preserve">Det lykkedes altså ikke rednings- og sygehuspersonalet at genoplive manden. </t>
  </si>
  <si>
    <t>Ulykke - sagen er lukket</t>
  </si>
  <si>
    <t xml:space="preserve">Der var ingen livreddere til stede, da den unge mand forsvandt i vandet i Fjordparken i Aalborg. Der var til gengæld mange badende. Selve grunden til, at manden druknede er stadig uvis, men der er kommet flere detaljer frem om hændelsesforløbet. </t>
  </si>
  <si>
    <t xml:space="preserve">- Vi ved nu, at han var i Fjordparken med nogle kammerat og går ud for at svømme. Pludselig forsvinder han under vandet, og hans kammerater, der ikke kan finde ham slår alarm. Der går et kvarter, før han bliver fundet livløs under vandet af en dykker fra Falck, siger vagtchef Poul Fastergaard fra Nordjyllands Politi. </t>
  </si>
  <si>
    <t xml:space="preserve">Han forklarer også, at der ikke kommer til at ske yderligere i sagen. </t>
  </si>
  <si>
    <t xml:space="preserve">- Vi kan ikke forklare de nærmere omstændigheder, der er ikke noget, der tyder på, at der er sket noget mistænkeligt, og vi betragter det som en tragisk ulykke, siger vagtchefen. </t>
  </si>
  <si>
    <t>Ung ghaneser</t>
  </si>
  <si>
    <t xml:space="preserve">Nordjyllands Politi ønskede tidligere ikke at oplyse nærmere om den afdødes identitet, fordi den unge mands familie på daværende tidspunkt ikke var underrettet om dødsfaldet. </t>
  </si>
  <si>
    <t xml:space="preserve">Nu viser det sig, at der er tale om den 20-årige Adom fra Ghana, der spillede i Nørresundby Forenede Boldklubber. </t>
  </si>
  <si>
    <t xml:space="preserve">Det bekræfter klubben i et opslag på Facebook. </t>
  </si>
  <si>
    <t xml:space="preserve">Mandens identitet bekræftes af Nordjyllands Politi. </t>
  </si>
  <si>
    <t xml:space="preserve">Denne artikel er opdateret tirsdag 13.24 med de seneste oplysninger fra Nordjyllands Politi og NFB. </t>
  </si>
  <si>
    <t>Ung mand død i drukneulykke i Vestre Fjordpark</t>
  </si>
  <si>
    <t>Manden lå livløs under en gangbro</t>
  </si>
  <si>
    <t>Foto Jan Pedersen</t>
  </si>
  <si>
    <t>AALBORG:En yngre mand mistede mandag aften livet i en drukneulykke i Vestre Fjordpark i Aalborg.</t>
  </si>
  <si>
    <t>Manden blev bjærget op af vandet og kørt på sygehuset omkring klokken 21.55, men døde senere på aftenen, bekræfter vagtchef Poul Fastergaard, Nordjyllands Politi.</t>
  </si>
  <si>
    <t>Den unge mand var ude at bade med nogle venner, da han pludselig forsvandt under vandet og ikke kom op igen.</t>
  </si>
  <si>
    <t>Vennerne slog alarm, og da beredskabet og politi kom frem til stedet, var venner i gang med at lede i vandet efter den unge mand.</t>
  </si>
  <si>
    <t>Der var dykkere der fandt den unge mand, der lå i vandet under en af de gangbroer, der adskiller badeområderne, oplyser vagtchefen.</t>
  </si>
  <si>
    <t>Vestre Fjordpark kan benyttes hele døgnet, men der er kun livreddere i bestemte tidsrum.</t>
  </si>
  <si>
    <t>I sommerperioden fra 5. juni til 16. august er livredderne til stede fra klokken 10-19.</t>
  </si>
  <si>
    <t>-------------------------------------------------------------------------------------------------------</t>
  </si>
  <si>
    <t>Ung mand mistede livet i friluftsbad</t>
  </si>
  <si>
    <t>Ung svømmer blev erklæret død på hospitalet efter ulykke i Aalborg.</t>
  </si>
  <si>
    <t>AALBORG:En yngre mand mistede livet mandag aften i et friluftsbad i Aalborg, skriver bt.dk.</t>
  </si>
  <si>
    <t>Det er politiet, som til mediet oplyser, at manden mandag aften ved 21-tiden blev fundet liggende livløs i vandet ved Vestre Fjordpark. Han blev senere erklæret død på hospitalet.</t>
  </si>
  <si>
    <t>Da ulykken skete, var der ikke livreddere til stede, oplyser politiets vagtchef ifølge bt.dk.</t>
  </si>
  <si>
    <t>10.3961547136325,57.0497392451655,"25/6-20, mand 74, Hou DRUKNEULYKKE</t>
  </si>
  <si>
    <t>74-årig mand død efter svømmetur i havet</t>
  </si>
  <si>
    <t>En mand sprang i havet fra båd ud for Hou</t>
  </si>
  <si>
    <t>HOU:Klokken 14.25 torsdag blev der slået alarm, da en 74-årig mand var i fare for at drukne i havet ud for Hou. Det oplyser Nordjyllands Politi.</t>
  </si>
  <si>
    <t>Den 74-årige mand sprang i vandet fra en båd for at tage en svømmetur, men han kom i problemer i vandet. Familiemedlemmer var med ombord på båden og slog alarm.</t>
  </si>
  <si>
    <t>En helikopter blev sendt afsted og spottede manden. Derfor kunne en båd guides hen til manden og samle ham op.</t>
  </si>
  <si>
    <t>Manden var i kritisk tilstand og blev fløjet til Aalborg Universitetshospital. Klokken 17.20 oplyste vagtchef ved Nordjyllands Politi, Jesper Sørensen, at manden er afgået ved døden.</t>
  </si>
  <si>
    <t>Pårørende til manden var til stede på båden, da ulykken skete, og de er underrettet om dødsfaldet.</t>
  </si>
  <si>
    <t>___________________________________________________________________________________________Torsdag d. 25. jun. 2020 - kl. 16:15</t>
  </si>
  <si>
    <t>Opdateret torsdag d. 25. jun. 2020 - kl. 17:32</t>
  </si>
  <si>
    <t>En mand er død efter en svømmetur i havet, oplyser Nordjyllands Politi</t>
  </si>
  <si>
    <t>Foto: René SchÃ¼tze</t>
  </si>
  <si>
    <t>Af: Cecilie Guldberg</t>
  </si>
  <si>
    <t>Sent torsdag eftermiddag er en mand afgået ved døden i en ulykke på havet ud for Hou i Nordjylland.</t>
  </si>
  <si>
    <t>Det oplyser Nordjyllands Politi til Ekstra Bladet.</t>
  </si>
  <si>
    <t>- Han er desværre afgået ved døden, lyder det fra vagthavende Jesper Sørensen.</t>
  </si>
  <si>
    <t>Der er tale om en 74-årig mand. De pårørende er underrettet.</t>
  </si>
  <si>
    <t>- Han tog sig en svømmetur fra en sejlbåd ude på havet og kom i problemer. Det er de omstændigheder, jeg kan sige for nu, lyder det fra Jesper Sørensen.</t>
  </si>
  <si>
    <t>På Twitter skrev politiet torsdag eftermiddag, at manden var sprunget i havet fra en båd og blev taget af strømmen.</t>
  </si>
  <si>
    <t>Nordjyllands Politi forklarer, at manden blev spottet af en helikopter, reddet op i en båd og herefter fløjet med helikopteren til Aalborg Universitetshospital.</t>
  </si>
  <si>
    <t>- Her forsøgte de alt, hvad de kunne med livreddende førstehjælp, men det lykkedes desværre ikke, siger Jesper Sørensen."</t>
  </si>
  <si>
    <t>12.6504988676137,55.6529638668458,"25/6-20, mand, Amager Strandpark Mand fundet druknet i Amager Strandpark</t>
  </si>
  <si>
    <t>HENRIK HVILLUM</t>
  </si>
  <si>
    <t>25. JUNI 2020</t>
  </si>
  <si>
    <t>En livløs mand er torsdag formiddag fundet ved Amager Strandpark i København. Manden blev fundet af en person, der befandt sig ude i vandet på et paddleboard. Det fortæller vagtchefen ved Københavns Politi, Henrik Stormer, til B.T.</t>
  </si>
  <si>
    <t>En livløs mand blev torsdag morgen fundet ved Amager Strandpark. Foto: Presse-fotos.dk</t>
  </si>
  <si>
    <t>10.0369029789272,56.3285992175742,"28/6-20, kvinde 70, Hadsten Søndag d. 28. jun. 2020 - kl. 12:07</t>
  </si>
  <si>
    <t>Ældre kvinde fundet død - Politiet deler billede</t>
  </si>
  <si>
    <t>Søndag formiddag er en ældre kvinde fundet i Lilleåen i Hadsten</t>
  </si>
  <si>
    <t>Foto: Øxenholt Foto</t>
  </si>
  <si>
    <t>Advarsel: Billedet af den afdøde kvindes ben vises længere nede i artiklen.</t>
  </si>
  <si>
    <t>En tilfældigt forbipasserende har søndag kort før klokken 11.00 fundet en ældre kvinde på cirka 70 år i Lilleåen i Hadsten.</t>
  </si>
  <si>
    <t>Hun blev forsøgt genoplivet - uden held, skriver Østjyllands Politi på Twitter.</t>
  </si>
  <si>
    <t>Kvinden bliver beskrevet som almindelig af bygning, lys i huden og med tyndt gråt/hvidt hår. Hun bærer grå sko med med grå/hvide streger.</t>
  </si>
  <si>
    <t>Billede af kvinden</t>
  </si>
  <si>
    <t>Da det endnu ikke er lykkedes politiet at identificere kvinden, har de valgt at dele et billede af kvindens ben på Twitter i håbet om hjælp til at identificere hende.</t>
  </si>
  <si>
    <t>Det er ikke lykkedes Ekstra Bladet at få fat i vagtchefen ved Østjyllands Politi.</t>
  </si>
  <si>
    <t>Til Stiften.dk siger vagtchefen dog, at intet tyer på en forbrydelse.</t>
  </si>
  <si>
    <t>Kvinde fundet død i å: Politiet beder om hjælp til identifikation</t>
  </si>
  <si>
    <t>Myndighederne beder nu offentligheden om hjælp til at identificere den afdøde kvinde. Foto: Palle Herløv</t>
  </si>
  <si>
    <t>Politiet har ikke umiddelbart mistanke om en forbrydelse mod ældre kvinde, som søndag formiddag blev fundet liggende i Lilleåen ved Hadsten.</t>
  </si>
  <si>
    <t>28 jun. 2020 kl. 12:12</t>
  </si>
  <si>
    <t>Ole Christensen olchaf stiften.dk og Lone Hammer Sørensen lohsaf amtsavisen.dk</t>
  </si>
  <si>
    <t>HADSTEN: Forbipasserende fandt søndag formiddag ved 11-tiden en ældre kvinde i stærk forkommen tilstand liggende i Lilleåen ved Cirkuspladsen i Hadsten.</t>
  </si>
  <si>
    <t>Tilkaldt redningsmandskab forsøgte genoplivning men uden succes. Kort efter kunne kvinden erklæres død.</t>
  </si>
  <si>
    <t>Østjyllands Politi er nu ved at undersøge de nærmere omstændigheder ved hændelsen.</t>
  </si>
  <si>
    <t>Intet tyder umiddelbart på, at kvinden har været udsat for en forbrydelse, lyser meldingen fra vagtchefen fra Østjyllands Politi.</t>
  </si>
  <si>
    <t>Politiet beder i øvrigt om hjælp til at finde ud af, hvem kvinden er.</t>
  </si>
  <si>
    <t>I et forsøg på af få identificeret den døde kvinde har Østjyllands Politi frigivet dette billede. Foto: Østjyllands Politi</t>
  </si>
  <si>
    <t>Hun beskrives som: Kvinde, almindelig af bygning, cirka 70 år gammel, lys hud, gråt/hvidt tyndt hår.</t>
  </si>
  <si>
    <t>Hun var iført en sort strikket cardigan, blomstret bluse, mørkeblå bukser med store blanke knapper samt blå sko med grå/hvide streger. Hun medbragte tre nøgler."</t>
  </si>
  <si>
    <t>11.9612425853664,54.6626645555979,"8/8-20, mand, Botø Lørdag d. 8. aug. 2020 - kl. 10:20</t>
  </si>
  <si>
    <t>Død person fundet i strandkanten</t>
  </si>
  <si>
    <t>Hundelufter har tidligt lørdag morgen fundet et lig ved Bøtø på Falster</t>
  </si>
  <si>
    <t>Cirka halv syv lørdag morgen gjorde en hundelufter en frygtelig opdagelse.</t>
  </si>
  <si>
    <t>100 meter syd for parkeringspladsen ved Bøtø på Falster fandt hundelufteren en død person.</t>
  </si>
  <si>
    <t>Ifølge Sydsjællands og Lolland-Falsters Politi har den afdøde ligget i vandet i lang tid, hvorfor identifikation er vanskelig.</t>
  </si>
  <si>
    <t>De mener dog, at der er tale om en mand.</t>
  </si>
  <si>
    <t>Liget er kørt til Nykøbing Sygehus, hvor der vil blive foretaget ligsyn for at finde dødsårsagen og komme nærmere en identifikation.</t>
  </si>
  <si>
    <t>I slutningen af juli var der en stor eftersøgning i området, skriver folketidende.dk. Her ledte man efter en sømand, som var faldet over bord fra et fragtskib, der havde sejlet igennem Østersøen. Den eftersøgning endte uden at finde sømanden."</t>
  </si>
  <si>
    <t>9.5390132666056,56.1679329065015,"28/6-20, kvinde 52, Silkeborg Søndag d. 28. jun. 2020 - kl. 16:04</t>
  </si>
  <si>
    <t>Opdateret søndag d. 28. jun. 2020 - kl. 21:19</t>
  </si>
  <si>
    <t>Kvinde fundet død i sø</t>
  </si>
  <si>
    <t>Søndag aften er meldingen, at kvinden formentlig er faldet</t>
  </si>
  <si>
    <t>Politiet er til stede ved Silkeborgsøerne. Foto: Brian Bjeldbak/BYRD</t>
  </si>
  <si>
    <t>Det var en kvinde, der søndag eftermiddag blev fundet livløs i vandet ved Vestergade i Silkeborg.</t>
  </si>
  <si>
    <t>Det oplyser Midt- og Vestjyllands Politi søndag aften klokken 21 på Twitter.</t>
  </si>
  <si>
    <t>Der er tale om en 52-årig kvinde fra lokalområdet. Hendes pårørende er underrettet.</t>
  </si>
  <si>
    <t>Søndag eftermiddag fortalte politiet til Ekstra Bladet, at kvinden blev erklæret død, så snart politi og redning var fremme.</t>
  </si>
  <si>
    <t>Det oplyser vagtchef ved Midt- og Vestjyllands Politi Allan Riis til Ekstra Bladet.</t>
  </si>
  <si>
    <t>- Vi modtager anmeldelsen klokken 14.30. Redning er hurtigt fremme, men sundhedspersonalet kan konstatere, at vedkommende er afgået ved døden, fortalte vagtchef Allan Riis</t>
  </si>
  <si>
    <t>Det var en forbipasserende, der slog alarm.</t>
  </si>
  <si>
    <t>- En forbipasserende går på Vestergade og ser, at der ligger en livløs person i vandet. Vedkommende skynder sig at ringe 112, og da vores første patrulje kommer frem, kan de se, at der ligger en livløs person i sivene, siger Allan Riis.</t>
  </si>
  <si>
    <t>Ekstra Bladets mand på stedet fortæller, at efterforskere, beredskabsstyrelsen, to hundepatruljer, retsmedicinere og kriminalteknikere arbejder på stedet.</t>
  </si>
  <si>
    <t>Mistænkeligt dødsfald</t>
  </si>
  <si>
    <t>Politiet afspærrede området af hensyn til de forbipasserende. Det skyldtes, at den livløse person endnu ikke var bjærget.</t>
  </si>
  <si>
    <t>- Vi anser det for at være et mistænkeligt dødsfald, og derfor forsøger vi at bevare findestedet så længe som muligt af hensyn til sporsikring og efterforskning, sagde vagtchefen.</t>
  </si>
  <si>
    <t>Søndag aften er meldingen, at kvinden formentlig er faldet i vandet.</t>
  </si>
  <si>
    <t>Søndag d. 28. jun. 2020 - kl. 16:04</t>
  </si>
  <si>
    <t>Opdateret søndag d. 28. jun. 2020 - kl. 16:28</t>
  </si>
  <si>
    <t>Person fundet død i Silkeborgsøerne</t>
  </si>
  <si>
    <t>Politiet er på stedet, og der er afspærret af hensyn til de forbipasserende</t>
  </si>
  <si>
    <t>En person er søndag eftermiddag fundet livløs i vandet ved Vestergade i Silkeborg.</t>
  </si>
  <si>
    <t>Politiet er på stedet.</t>
  </si>
  <si>
    <t>- Vi modtager anmeldelsen klokken 14.30. Redning er hurtigt fremme, men sundhedspersonalet kan konstatere, at vedkommende er afgået ved døden, fortæller vagtchefen.</t>
  </si>
  <si>
    <t>Artiklen fortsætter under billedet ...</t>
  </si>
  <si>
    <t>Politiet anser det for at være et mistænkeligt dødsfald. Foto: Brian Bjeldbak/BYRD</t>
  </si>
  <si>
    <t>Politiet har afspærret området af hensyn til de forbipasserende. Det skyldes, at den livløse person endnu ikke er bjærget.</t>
  </si>
  <si>
    <t>- Vi anser det for at være et mistænkeligt dødsfald, og derfor forsøger vi at bevare findestedet så længe som muligt af hensyn til sporsikring og efterforskning, siger vagtchefen.</t>
  </si>
  <si>
    <t>- Er der noget, der tyder på, at der er sket en forbrydelse?</t>
  </si>
  <si>
    <t>- Det kan jeg endnu ikke sige noget om, men vi vil gerne have klarlagt, om der er tale om en ulykke eller en forbrydelse, og så er det op til indsatslederen at vurdere sagen herfra, siger Allan Riis.</t>
  </si>
  <si>
    <t>De pårørende er endnu ikke underrettet, og politiet ønsker derfor ikke at fortælle yderligere om identiteten på den afdøde.</t>
  </si>
  <si>
    <t>Politi undersøger dødsfald i Silkeborg som mistænkeligt</t>
  </si>
  <si>
    <t>En person er søndag fundet død ved Vestergade i Silkeborg. Politiet betegner dødsfaldet som mistænkeligt.</t>
  </si>
  <si>
    <t>28 jun. 2020 kl. 16:25</t>
  </si>
  <si>
    <t>En person er søndag eftermiddag fundet livløs i Silkeborg.</t>
  </si>
  <si>
    <t>Det skriver Midt- og Vestjyllands Politi på Twitter.</t>
  </si>
  <si>
    <t>Vedkommende er fundet død i nogle siv i vand ved Vestergade, og politi og redning arbejder søndag eftermiddag på stedet.</t>
  </si>
  <si>
    <t>Det har ikke været muligt for Ritzau at få fat på vagtchefen hos politiet.</t>
  </si>
  <si>
    <t>Til TV2 Østjylland oplyser vagtchef Allan Riis, at det modtog en anmeldelse om den livløse person klokken 14.30. Det betragter dødsfaldet som mistænkeligt.</t>
  </si>
  <si>
    <t>- Vi anser det for at være et mistænkeligt dødsfald, og derfor har vi valgt at lave en afspærring dernede. Det er egentlig, så vi kan vurdere, om det er en forbrydelse, der er sket, eller en ulykke, siger vagtchefen til mediet.</t>
  </si>
  <si>
    <t>Når en person findes død, og det ikke klart fremgår, hvordan personen er død, betragtes det som mistænkeligt.</t>
  </si>
  <si>
    <t>Det sker, for at undgå at eventuelle tekniske spor fra stedet går tabt.</t>
  </si>
  <si>
    <t>12.0752278989543,55.6729568204096,"29/6-20, mand 36, Veddelev En 36-årig mand druknede mandag aften, da han var ude for at bade fra Vigen Strandpark. Foto: Presse-fotos.dk</t>
  </si>
  <si>
    <t>10 civile kæmpede forgæves i vandet for at finde druknet familiefar</t>
  </si>
  <si>
    <t>Opdateret 30. juni 2020 kl. 10:18</t>
  </si>
  <si>
    <t>Roskilde - 30. juni 2020 kl. 10:01</t>
  </si>
  <si>
    <t>Af Lars Kimer</t>
  </si>
  <si>
    <t>Det blev en forfærdelig tur på stranden for en lille familie fra Roskilde by, da de mandag tog på Vigen Strandpark for at bade. Turen endte med, at faderen blev erklæret død på Rigshospitalet som følge af en drukneulykke. Her er, hvad vi ved efter at have talt med brandvæsnets indsatsleder og Midt- og Vestsjællands Politi:</t>
  </si>
  <si>
    <t>Faderen, en 36-årig mand med chilenske rødder, men bosiddende i Roskilde, var hoppet i vandet med familiens datter på fire for at svømme ud til den badeplatform, som ligger et stykke ude i vandet ved badebroen i strandparken. Faderen og datteren nåede ud i området tæt på badeplatformen.</t>
  </si>
  <si>
    <t>- Moderen er på land, men opdager, at noget er galt, hopper i og får reddet datteren i land. Da hun ser tilbage ud over vandet, kan hun ikke se faderen, fortæller Charlotte Tornquist fra Midt- og Vestsjællands Politi.</t>
  </si>
  <si>
    <t>Det fik lynhurtigt en del civile til at hoppe i vandet og begynde deres egen eftersøgning.</t>
  </si>
  <si>
    <t>- Da vi kommer frem, er der vel omkring 10 civile, som leder efter manden. Det er både folk i badetøj, og folk, som er hoppet i iført almindeligt tøj. Der er ingen tvivl om, at de arbejder det bedste, de kunne, siger indsatslederen fra Roskilde Brandvæsen, Gert Moldt, som hurtigt fik sine folk i vandet med det, der kaldes overfladningsredningsudstyr, hvilket vil sige folk med masker og snorkler.</t>
  </si>
  <si>
    <t>Samtidig blev der spærret af i et område ved badebroen, så politi og redningsfolk kunne få et område at arbejde i, for der var naturligvis mange gæster i strandparken på sådan en aften.</t>
  </si>
  <si>
    <t>Meget hurtigt kunne det konstateres, at der er meget ringe sigtbarhed ved platformen. Politiet siger omkring 20 centimeter, brandfolkene omkring 50 centimeter.</t>
  </si>
  <si>
    <t>På dette tidspunkt er redningshelikopteren fra Roskilde Lufthavn ankommet og svæver over vandet, og brandvæsnets dykkerenhed, som holder til på brandstationen i Lellinge, er også sendt afsted. Redningshelikopteren får problemer med motoren og bliver skiftet ud med en tilsvarende fra Jylland, og en lægehelikopter ankommer.</t>
  </si>
  <si>
    <t>Dykkerholdet fra Lellinge består af tre mand, en dykker, en til at holde en line i dykkeren og en tredje mand.</t>
  </si>
  <si>
    <t>- Vi får dykkeren i vandet lynhurtigt, og der går meget kort tid, inden manden bliver fundet liggende på bunden relativt tæt på platformen. Men der var tre meter dybt, så det er virkelig svære forhold at lede under. Vi får ham op og får tømt ham for en hel del vand, siger Gert Moldt.</t>
  </si>
  <si>
    <t>Manden bliver fløjet til Rigshospitalet, hvor han bliver konstateret død. Politiet betragter ulykken som hændelig.</t>
  </si>
  <si>
    <t>- Der er intet, som tyder på andet. Vi har ingen grund til at tjekke nogle sikkerhedsmæssige aspekter ved området efter denne ulykke, siger Charlotte Tornquist.</t>
  </si>
  <si>
    <t>Ulykken tømte i øvrigt ikke stranden, hvor der fortsatte med at være badegæster aftenen igennem. Der var i alt 10 brandfolk til stede, Jyllinge med en båd, Lellinge med et dykkerhold og resten fra stationen i Roskilde. Alarmen gik klokken 17.38, og manden blev reddet op af vandet klokken 18.27.</t>
  </si>
  <si>
    <t>Der vil blive holdt ligsyn en af de nærmeste dage for at se, om man kan komme dødsårsagen nærmere. Ifølge politiet fylder datteren til den druknede fem år den 1. juli."</t>
  </si>
  <si>
    <t>12.4385697546664,56.0931849518032,"6/7-20, mand 55, Hornbæk Mand død efter svømmetur i Hornbæk</t>
  </si>
  <si>
    <t>Intet tyder på en kriminel handling.</t>
  </si>
  <si>
    <t>Foto: Mads Claus Rasmussen/Ritzau Scanpix</t>
  </si>
  <si>
    <t>03. jul 2020, kl. 12:11</t>
  </si>
  <si>
    <t>Christian S. N. Therkildsen</t>
  </si>
  <si>
    <t>En  55-årig mand fra Risskov blev torsdag formiddag fundet næsten livløs i vandkanten på stranden i Hornbæk.</t>
  </si>
  <si>
    <t xml:space="preserve">Trods ihærdig hjerte-lunge-redning afgik manden ved døden nogle timer senere. </t>
  </si>
  <si>
    <t xml:space="preserve">Det oplyser Nordsjællands Politi i deres seneste døgnrapport. </t>
  </si>
  <si>
    <t xml:space="preserve">Det var en forbipasserende, der klokken 10.56 fandt den 55-årige mand. Efterfølgende ankom politi og brandvæsen, men mandens liv stod altså ikke til at redde. </t>
  </si>
  <si>
    <t xml:space="preserve">Politiet skriver i døgnrapporten, at den 55-årige mand havde løbet en tur, som han ville slutte af med en svømmetur. </t>
  </si>
  <si>
    <t xml:space="preserve">Den endelige dødsårsag er endnu ikke fastlagt, men umiddelbart tyder intet på, at der skulle ligge en kriminel handling bag. </t>
  </si>
  <si>
    <t>Livreddere kunne ikke se ulykken</t>
  </si>
  <si>
    <t>Ulykken skete omkring 800 meter til venstre for Den Nordsjællandske Kystlivredningstjeneste nærmeste livreddertårn, oplyser livredderchef, John Mogensen, til TV 2 Lorry.</t>
  </si>
  <si>
    <t>- Selvom jeg havde siddet med en kikkert, kunne jeg ikke have set ham, siger John Mogensen til TV 2 Lorry.</t>
  </si>
  <si>
    <t xml:space="preserve">Det var et ægtepar, der fandt den 55-årige, siger John Mogensen. Konen blev ved manden og ringede 112, mens manden løb op til livredderne. </t>
  </si>
  <si>
    <t xml:space="preserve">- Det tager fem minutter med 35 kilo på ryggen (iltkufferten vejer 35 kilo, red.) at løbe derned. Da vi nåede frem, var ambulancen allerede kommet, siger John Mogensen. </t>
  </si>
  <si>
    <t xml:space="preserve">Han opfordrer nu indtrængende til, at folk kun bader mellem livreddertjenestensens rød-gule flag. </t>
  </si>
  <si>
    <t>Kunne man overveje et ekstra livreddertårn længere nede ad stranden?</t>
  </si>
  <si>
    <t xml:space="preserve">- Det er et spørgsmål om økonomi, siger John Mogensen. </t>
  </si>
  <si>
    <t>Den Nordsjællandske Kystlivredningstjeneste administreres af Gribskov Kommune i samarbejde med Helsingør og Halsnæs Kommuner."</t>
  </si>
  <si>
    <t>11.0531701505897,55.6854359822535,"6/7-20, kvinde 73, Kalundborg En mandag morgen slog en 42-årig kvinde alarm, da hun havde fundet en livløs kvinde i vandkanten ved Kystvejen ved Kalundborg, Den 42-årige kvinde havde kort forinden bemærket - ved et bådhus - at en mobiltelefon og briller var efterladt, men ikke hæftet sig nærmere ved det. Da effekterne stadig lå der ved afslutning af hendes gåtur langs stranden, så tog hun effekterne med sig med henblik på aflevering til politiet som hittegods. Hun besvarede på den fundne mobiltelefon et opkald, som viste sig at være pårørende til en 73-årig kvinde fra Kalundborg. De pårørende var bekymret for den 73-årige, som efterfølgende blev fundet livløs i vandkanten. Ambulancepersonalet bragte hende til sygehuset i Holbæk, hvor en læge konstaterede hende afgået ved døden.</t>
  </si>
  <si>
    <t>Lokalavisen.dk</t>
  </si>
  <si>
    <t>https://www.lokalavisen.dk/112/2020-07-11/-Elsket-og-savnet-Det-sk%C3%A6bnesvangre-telefonopkald-med-den-tragiske-besked-om-d%C3%B8d-og-ulykke-7498657.html"</t>
  </si>
  <si>
    <t>11.6153396956416,55.9523743613061,"9/7-20, mand 68, Nyrup Bugt Fritidsfisker afgået ved døden</t>
  </si>
  <si>
    <t>Odsherred - 09. juli 2020 kl. 17:11</t>
  </si>
  <si>
    <t>Af Helene Nielsen</t>
  </si>
  <si>
    <t>Midt- og Vestsjællands politi oplyste torsdag klokken ved 17-tiden, at den fritidsfisker, som blev fundet ved en større redningsaktion ud for Klint i Odsherred, var afgået ved døden ved ankomsten til Rigshospitalet.</t>
  </si>
  <si>
    <t>Vagthavende hos Midt- og Vestsjællands politi oplyser, at der er tale om en 68-årig mand fra området, og det var hans familie som ved 13-tiden kontaktede politiet, fordi manden ikke var kommet hjem fra fisketur i sin jolle, som planlagt. Mandens jolle blev fundet drivende i havet ved Kabelhuse. De pårørende er blevet underrettet, oplyser politiet.</t>
  </si>
  <si>
    <t>Torsdag d. 9. jul. 2020 - kl. 14:04</t>
  </si>
  <si>
    <t>Opdateret torsdag d. 9. jul. 2020 - kl. 16:56</t>
  </si>
  <si>
    <t>Røg i vandet: 68-årig fisker død</t>
  </si>
  <si>
    <t>Politi og redningsberedskab har torsdag fundet en 68-årig fritidsfisker i vandet ud for Rørvig. Han er afgået ved døden</t>
  </si>
  <si>
    <t>Af: Ritzau /112 , Emma B.Vinkel , Emmely Smith</t>
  </si>
  <si>
    <t>Opdateret klokken 16.56: Den 68-årige fisker er afgået ved døden</t>
  </si>
  <si>
    <t>Politi og redningsberedskab har under en redningsaktion torsdag eftermiddag omkring klokken 15 fundet en 68-årig fritidsfisker i vandet ud for Rørvig i Odsherred.</t>
  </si>
  <si>
    <t>Kort før klokken 17 oplyser Midt- og Vestsjællands Politi til Ritzau, at manden er afgået ved døden.</t>
  </si>
  <si>
    <t>En redningshelikopter fandt den 68-årige i vandet og fløj ham til Rigshospitalet.'</t>
  </si>
  <si>
    <t>Fandt båd</t>
  </si>
  <si>
    <t>På Twitter skrev Midt- og Vestsjællands Politi tidligere torsdag, at politiet søgte efter en fritidsfisker, som havde været savnet siden klokken 7.15. Fiskerens båd var blevet fundet drivende ved Rørvig.</t>
  </si>
  <si>
    <t>Redningsaktion under udvikling ved Rørvig, Odsherred. Fritidsfisker savnet siden kl. 7.15. Båden fundet drivende ved Rørvig. Politi og redningsberedskab arbejder på stedet sammen med JRCC, som leder indsatsen,' skrev de.</t>
  </si>
  <si>
    <t>Forsvaret oplyste ydermere på Twitter klokken 14.56, at de deltog med en redningshelikopter og patruljefartøj, og at skibe fra blandt andet Dansk Søredning og Marinehjemmeværnet også var blevet indsat."</t>
  </si>
  <si>
    <t>10.403541847206,54.8987514186349,"13/7-20, kvinde 82, Ærø andag d. 13. jul. 2020 - kl. 20:56</t>
  </si>
  <si>
    <t>Opdateret mandag d. 13. jul. 2020 - kl. 21:27</t>
  </si>
  <si>
    <t>Kvinde død: Fundet livløs på stranden</t>
  </si>
  <si>
    <t>Der blev udført førstehjælp, men kvinden var ikke til at redde</t>
  </si>
  <si>
    <t>Politiet fik 17.33 en anmeldelse om, at var blevet fundet en ældre livløs kvinde i vandet på stranden nord for Ærøskøbing på Ærø.</t>
  </si>
  <si>
    <t>Der blev udført førstehjælp, men kvinden var ikke til at redde. Hun blev erklæret død klokken 18.13, efter en lægehelikopter var ankommet til stedet.</t>
  </si>
  <si>
    <t>Det skriver Fyns Politi på Twitter.</t>
  </si>
  <si>
    <t>Kvinden var 82 år gammel og fra København. Hun mistede livet, da hun var ude at bade.</t>
  </si>
  <si>
    <t>- Vi regner med, at hun var alene på stranden, og at hun var gået ned for at bade. Hun blev fundet af andre, det var nede og bade, siger vagtchef ved Fyns Politi, Steen Nyland.</t>
  </si>
  <si>
    <t>Det vides ikke, hvad der er sket. Men politiet betegner det som ulykke, og de mistænker ikke, at der skulle være sket noget kriminelt.</t>
  </si>
  <si>
    <t>- Vi ved, at dem, der fandt hende, gjorde et ihærdigt stykke arbejde for at redde hende, men det virkede ikke. Hun har formentlig ligget for længe i vandet, siger vagtchefen.</t>
  </si>
  <si>
    <t>Kvinden var på Ærø for at besøge familiemedlemmer.</t>
  </si>
  <si>
    <t>De pårørende er underrettet, oplyser politiet."</t>
  </si>
  <si>
    <t>11.3314259529217,54.6662043941138,"Non-fatal, 17/7-20 mand 4, Lalandia Fireårige i badeulykke i Lalandia</t>
  </si>
  <si>
    <t>OPDATERET VERSION: To små brødre måtte reddes op af vandet i badelandet. Den ene havde mistet pulsen og måtte have akut førstehjælp.</t>
  </si>
  <si>
    <t>17. juli 2020 kl. 06:46 Af John Karlsen</t>
  </si>
  <si>
    <t>ARTIKLEN ER GENUDGIVET KLOKKEN 10.10 I EN OPDATERET VERSION MED FLERE OPLYSNINGER:</t>
  </si>
  <si>
    <t>To af et hold trillingedrenge på fire år måtte torsdag omkring klokken 14 hentes op fra dybt vand i Lalandias badeland i Rødbyhavn.</t>
  </si>
  <si>
    <t>Drengene var med deres familie fra Københavns-området på ophold i Lalandia. I et ubevogtet øjeblik var de to hoppet ud i grotte-bassinet på halvanden meter vand:</t>
  </si>
  <si>
    <t>- Heldigvis var der en voksen badegæst, der havde set drengene hoppe ud og hurtigt fik dem op, siger direktør Karsten Juhl, Lalandia Rødby.</t>
  </si>
  <si>
    <t>Da badelandets livreddere kom til, var begge drenge ved bevidsthed, men på vej mod behandlerrummet med dem forværredes deres tilstand, og den ene var ikke til at komme i kontakt med.</t>
  </si>
  <si>
    <t>Efter hjerte/lungebehandling ved indblæsning kom vejrtrækningen tilbage, og begge var ifølge politiet kontaktbare, da den tilkaldte hjælp nåede frem.</t>
  </si>
  <si>
    <t>Alarmcentralen havde sendt både lægebil, ambulancer og helikopter til Lalandia, men det endte med, at drengene i ambulance blev sendt på sygehuset."</t>
  </si>
  <si>
    <t>11.7929684304972,56.4287172629379,"18/7-20, mand 26, Upernavik i Vestgrønland Arktisk Kommando har ledt i området med helikoptere og inspektionsskibet Lauge Koch. Også frivillige i området har ledt, men det er endnu ikke lykkedes at finde den 26-årige, oplyser presserådgiver Ida Birkemose fra Arktisk Kommando. Arkivfoto.Foto: Simon Uldum</t>
  </si>
  <si>
    <t>Eftersøgning i Tasiusaq: 26-årig er stadig ikke fundet</t>
  </si>
  <si>
    <t>20. juli 2020 Â· 14:45af Anders Dall</t>
  </si>
  <si>
    <t>Manden har været meldt savnet, siden han sejlede ud lørdag morgen fra Tasiusaq.</t>
  </si>
  <si>
    <t>Siden lørdag formiddag har Arktisk Kommando og frivillige i området ved Tasiusaq nord for Upernavik ledt efter en 26-årig fisker, som har været meldt savnet.</t>
  </si>
  <si>
    <t>Den 26-årige var sejlet alene ud fra Tasiusaq lørdag morgen. Om formiddagen blev der sat en større eftersøgning i gang, efter at den 26-åriges båd var blevet set uden fører.</t>
  </si>
  <si>
    <t>Det oplyser vagtchef ved Grønlands Politi, Søren Bendtsen.</t>
  </si>
  <si>
    <t>Det er Arktisk Kommando, der står for koordineringen af eftersøgningen. De har ledt i området med helikoptere og inspektionsskibet Lauge Koch, men det er endnu ikke lykkedes at finde den 26-årige mand, oplyser presserådgiver Ida Birkemose fra Arktisk Kommando.</t>
  </si>
  <si>
    <t>Eftersøgningen blev indstillet klokken 12 i dag."</t>
  </si>
  <si>
    <t>11.7922568677775,56.4085232290782,"19/7-20, kvinde, Nuukfjorden i Grønland Blodprøverne har været sendt til analyse i Danmark.Foto: KNR</t>
  </si>
  <si>
    <t>Dødsulykke: Unge mænd sejlede med for høj promille</t>
  </si>
  <si>
    <t>4. august 2020 Â· 15:37af Christine Hyldal</t>
  </si>
  <si>
    <t>To unge mænd havde en promille over det tilladte, da de sejlede ind i en isskosse på Nuuk Fjorden.</t>
  </si>
  <si>
    <t>To personer, der var involveret i en dødsulykke på Nuuk Fjorden, havde drukket for meget alkohol.</t>
  </si>
  <si>
    <t xml:space="preserve">Det viser de blodprøver, som politiet har fået analyseret i Danmark. </t>
  </si>
  <si>
    <t>Ulykken skete natten til 19. juli i området mellem den nye anstalt og Sermitsiaqøen.</t>
  </si>
  <si>
    <t>Ifølge Grønlands Politi sejlede båden med cirka 50 knob, da den ramte en isskosse. Syv unge mellem 20 og 30 år var ombord. Tre, der sad på dækket, blev slynget ud i vandet - en af dem var den unge kvinde, der mistede livet.</t>
  </si>
  <si>
    <t>Politi om ulykke: Unge sejlede ind i isskosse med 50 knob</t>
  </si>
  <si>
    <t>Efter ulykken sigtede politiet to mænd fra båden for uagtsomt manddrab, spiritussejlads og uagtsomt legemsbeskadigelse.</t>
  </si>
  <si>
    <t xml:space="preserve">Og nu har blodprøverne altså vist, at de to havde en promille over det tilladte. Den nøjagtige promille kan ikke oplyses, meddeler Grønlands Politi. </t>
  </si>
  <si>
    <t>Begge mænd er fortsat sigtet i sagen.</t>
  </si>
  <si>
    <t xml:space="preserve">Den tilladte promille på vand er 0,5. </t>
  </si>
  <si>
    <t xml:space="preserve">De andre på båden blev efterfølgende indlagt på sygehuset. </t>
  </si>
  <si>
    <t xml:space="preserve">En af dem, en kvinde, blev fløjet til Danmark, hvor hun stadig er indlagt. Ifølge politiet har hun fået et kompliceret brud på en ankel, og hendes skinneben blev knust. </t>
  </si>
  <si>
    <t>Alle andre er udskrevet fra hospitalet.</t>
  </si>
  <si>
    <t>____________________________________________________________________________________</t>
  </si>
  <si>
    <t>Bådulykke i Nuukfjorden har kostet ung kvinde livet</t>
  </si>
  <si>
    <t>19. juli 2020 Â· 13:12af Karsten Sommer Â·Versionering: Mads Lynge</t>
  </si>
  <si>
    <t>Politiet formoder, at der har været tale om sejlads i spirituspåvirket tilstand og har foreløbig sigtet to af de ombordværende.</t>
  </si>
  <si>
    <t>En tragisk bådulykke i Nuukfjorden i nat har kostet en ung kvinde livet. Det fortæller vagtchef ved Grønlands Politi, Carl Sværd.</t>
  </si>
  <si>
    <t>- Der var tale om en hurtiggående lang speedbåd, som de ombordværende havde lånt. Vi formoder båden har ramt en isskosse med høj fart, fortæller han til KNR.</t>
  </si>
  <si>
    <t>Der var syv mennesker ombord, tre af dem endte i vandet.</t>
  </si>
  <si>
    <t>En af dem formåede at kravle op på en isflage og fik derfra kontaktet politiet klokken 2.04 i nat.</t>
  </si>
  <si>
    <t>Hun kunne våd og forfrossen oplyse at den forulykkede båd befandt sig i området mellem den ny anstalt og Sermitsiaqøen.</t>
  </si>
  <si>
    <t>Anstaltens overvågningskameraer blev dernæst bedt om at prøve at lokalisere området i fjorden, og de kunne dernæst guide redningsfolkene til det sted, hvor ulykken var sket.</t>
  </si>
  <si>
    <t>Både Arktisk Kommandos hurtiggående SAR-redningsbåd, politikutteren og Brandvæsenets Targabåd deltog i aktionen, og små 45 minutter efter anmeldelsen var de forulykkede blevet lokaliseret og blev dernæst bragt til Nuuk cirka klokken 4 i morges.</t>
  </si>
  <si>
    <t>En ung pige, der var endt i vandet, var livløs ved redningsholdenes ankomst, og blev erklæret død ved ankomsten til sygehuset.</t>
  </si>
  <si>
    <t>De seks øvrige ombordværende blev bragt til Sana med forskellige kvæstelser, blandt andet et brækket ben og forskellige sårskader, fortæller politiets vagthavende, Carl Sværd.</t>
  </si>
  <si>
    <t>- Vi har en stærk formodning om at der har været tale om sejlads i spirituspåvirket tilstand, og har foreløbig sigtet to af de ombordværende for spiritussejlads, uagtsomt manddrab samt forvoldelse af fare, fortæller han."</t>
  </si>
  <si>
    <t>11.1315749729511,55.3279433579743,"Non-fatal, 20/7-20, mand 62, Korsør Kvinde redder mands liv - fundet bevidstløs i vandet</t>
  </si>
  <si>
    <t>En bevidstløs mand blev søndag aften hevet op af lystbådehavnen i Korsør. Foto: Morten Bøgh Sørensen</t>
  </si>
  <si>
    <t>Manden faldt i vandet ved et uheld og kunne ikke selv komme op, oplyser politiet. Han har det efter omstændighederne godt.</t>
  </si>
  <si>
    <t>20. jul 2020, kl. 11:10</t>
  </si>
  <si>
    <t xml:space="preserve">   </t>
  </si>
  <si>
    <t>THOMAS MIELCKE</t>
  </si>
  <si>
    <t>thomasmielcke</t>
  </si>
  <si>
    <t>En tilfældig forbipasserende kvinde fandt søndag aften ved 23-tiden en mand i vandet ved Korsør Lystbådehavn.</t>
  </si>
  <si>
    <t xml:space="preserve">Manden, der er 62 år og fra Korsør, lå med ansigtet opad og viste sig at være bevidstløs, da politi og ambulancefolk ankom til stedet og fik ham hevet op af vandet.  </t>
  </si>
  <si>
    <t>Læs også: Livløs person reddet op af havnebassin - er afgået ved døden</t>
  </si>
  <si>
    <t>Han modtog akut behandling i ambulancen og blev herefter kørt til Slagelse Sygehus og har det ifølge politiet efter omstændighederne godt.</t>
  </si>
  <si>
    <t>- Han har forklaret til politiet, at han faldt i vandet ved et uheld og ikke ved egen kraft kunne komme op, så det var meget heldigt, at kvinden kom gående der på det tidspunkt, siger kommunikationsmedarbejder Palle Hansen fra Sydsjællands og Lolland-Falsters Politi."</t>
  </si>
  <si>
    <t>11.5027232862739,55.8547527874866,"Non-fatal, 22/7-20, mand 60, Høve Årvågne surfere redder liv - trak livløs mand op fra vandet og gav ham hurtig førstehjælp</t>
  </si>
  <si>
    <t xml:space="preserve"> Tv2east.dk 22. juli 2020 Thomas Mielcke</t>
  </si>
  <si>
    <t>Hurtig hjerte-lunge-redning på Hørve Strand i Odsherred har reddet en 60-årig mands liv.</t>
  </si>
  <si>
    <t>To surfere har tirsdag eftermiddag reddet en 60-årig mand fra at drukne, da de ydede hjerte-lunge-redning på Hørve Strand i Odsherred.</t>
  </si>
  <si>
    <t>Det skriver Midt- og Vestsjællands Politi på Twitter.</t>
  </si>
  <si>
    <t>Politiet modtog anmeldelsen klokken 14.10, hvor manden ikke havde nogen puls.</t>
  </si>
  <si>
    <t>Manden var taget ud for at bade med en kammerat og havde svømmet hver sin vej. På et tidspunkt opdagede kammeraten, at manden lå livløs på maven i vandet.</t>
  </si>
  <si>
    <t>- Det var der to surfere, der så. De kom til undsætning, fik trukket manden op på land og gav ham hurtig hjerte-lunge-redning. Det reddede mandens liv, og han havde igen puls, da vi nåede frem til stedet, siger vagtchef Sonny Bonde.</t>
  </si>
  <si>
    <t>Manden er efterfølgende blev kørt til et opfølgende tjek på sygehuset, mens surferne bliver indstillet til en dusør for deres indsats"</t>
  </si>
  <si>
    <t>10.8840904000851,54.7340837222436,"23/7-20, mand, Østersøen Stor eftersøgning endte uden resultat</t>
  </si>
  <si>
    <t>Fredag 24. juli 2020 kl: 08:00</t>
  </si>
  <si>
    <t>Forsvaret indstillede torsdag aften eftersøgningen af en sømand der blev meldt savnet torsdag formiddag. Den forsvundne var sidst set om bord klokken 21.30, hvor fragtskibet befandt sig ud for Langeland. Flere fly og helikoptere deltog i eftersøgningen.</t>
  </si>
  <si>
    <t>Fra dansk side deltog to redningshelikoptere i eftersøgningen, mens der fra svensk og tysk side blev indsat flere fly. Samtidig blev alle skibe opfordret til at holde udkig efter den forsvundne.</t>
  </si>
  <si>
    <t>Selv om vandet er relativt varmt, var der torsdag aften gået så lang tid, at man vurderede at muligheden for at finde den savnede i live var minimal.</t>
  </si>
  <si>
    <t>Skibet var undervejs til Riga, da sømanden forsvandt."</t>
  </si>
  <si>
    <t>10.8772619694559,56.5008203699376,"27/7-20, mand 44, Gjerrild Bugt Mandag d. 27. jul. 2020 - kl. 18:07</t>
  </si>
  <si>
    <t>Tysk turist druknet</t>
  </si>
  <si>
    <t>Under en dykning ved Grenaa fik en 44-årig tysk mandlig turist tilsyneladende et ildebefindende, der førte til, at personen druknede. Det oplyser Østjyllands Politi</t>
  </si>
  <si>
    <t>Af: Christoffer Paulsen</t>
  </si>
  <si>
    <t>En drukneulykke har fundet sted i Gjerrild Bugt ved Grenaa, hvor en 44-årig tysk mandlig turist tilsyneladende fik et ildebefindende under en dykning.</t>
  </si>
  <si>
    <t>Politiet modtog anmeldelsen kl. 15.16, hvorfra et større redningsarbejde blev sat i gang.</t>
  </si>
  <si>
    <t>Pågældende blev reddet og bragt til Aarhus Universitetshospital, hvor personen blev erklæret død ved ankomsten.</t>
  </si>
  <si>
    <t>Pårørende er underrettet.</t>
  </si>
  <si>
    <t>Den konkrete årsag til ulykken er stadig uklar.</t>
  </si>
  <si>
    <t>44-årig mister livet efter dykkertur</t>
  </si>
  <si>
    <t>En 44-årig tysk dykker blev bragt til Skejby Sygehus mandag eftermiddag, efter at han havde fået det dårligt under en dykkertur i Gjerrild Bugt. Han blev erklæret død ved ankomsten til sygehuset, oplyser Østjyllands Politi. Arkivfoto: Mads Claus Rasmussen/Ritzau Scanpix</t>
  </si>
  <si>
    <t>En redningshelikopter fra forsvarets operationscenter og en redningsbåd fra Anholt var i aktion, da en dykker blev hentet op af vandet og bragt til Skejby Sygehus mandag eftermiddag. Han blev erklæret død ved ankomsten til hospitalet. De pårørende er underrettet.</t>
  </si>
  <si>
    <t>27 jul. 2020 kl. 16:56</t>
  </si>
  <si>
    <t>Opdateret 27 jul. 2020 kl. 18:32</t>
  </si>
  <si>
    <t>Lone Hammer Sørensen lohsaf amtsavisen.dk</t>
  </si>
  <si>
    <t>Gjerrild Bugt: Både Beredskab og Sikkerhed, Østjyllands Politi og Joint Rescue Coordination Centre (JRCC, eller forsvarets operationscenter) kom på opgave, da der mandag klokken 15.16 lød en melding om en mulig drukneulykke i Gjerrild Bugt, tæt på Karlby.</t>
  </si>
  <si>
    <t>- Vi havde både en helikopter i luften, og der blev også sendt en redningsbåd fra redningsstationen på Anholt, men helikopteren nåede dertil først og fik en dykker med, der blev bragt til Skejby Sygehus, siger vagthavende ved forsvarets operationsscenter.</t>
  </si>
  <si>
    <t>Vagtchef, politikommissær Jes Frederiksen, Østjyllands Politi, fortæller, at der var tale om to dykkere, som var ude at dykke, da den ene dykker, en 44-årig mand fra Tyskland, fik det dårligt.</t>
  </si>
  <si>
    <t>- Han klarede den desværre ikke. Han blev erklæret død ved ankomsten til sygehuset, siger Jes Frederiksen og han tilføjer, at de pårørende er underrettet.</t>
  </si>
  <si>
    <t>Der vil senere blive foretaget et ligsyn af den tyske dykker, så en dødsårsag kan blive fastslået, oplyser vagtchefen."</t>
  </si>
  <si>
    <t>12.4566689435463,56.0954670333225,"Non-fatal, 28/7-20, mand 6, Hornbæk Strand Tre børn blev tirsdag fløjet til Rigshospitalet, efter en drukneulykke ved Hornbæk Havn i Nordsjælland. Cheflivredder Jens Mogensen advarer: Bad ikke omkring bølgebrydere!</t>
  </si>
  <si>
    <t>OPDATERET: Tidligt onsdag morgen oplyser politiet til Ekstra Bladet, at man ikke har nyt om børnenes tilstand.</t>
  </si>
  <si>
    <t>Politi og redningsmandskab var tirsdag eftermiddag til stede ved stranden i Hornbæk i Nordsjælland på grund af en drukneulykke, der involverede tre børn.</t>
  </si>
  <si>
    <t>De tre børn på seks, otte og 11 år blev alle fløjet til Rigshospitalet.</t>
  </si>
  <si>
    <t>Vagtchef Camilla Priegel oplyste tidligere tirsdag til Ekstra Bladet, at børnene blev taget af strømmen og drev til havs.</t>
  </si>
  <si>
    <t>Det ene barn fik reddet sig selv i land, mens en livredder fik reddet de to andre i land. Et af børnene modtog livreddende førstehjælp på stranden.</t>
  </si>
  <si>
    <t>Nordsjællands Politi har tirsdag aften ikke nærmere oplysninger om børnenes tilstand. De er fortsat indlagt på Rigshospitalet.</t>
  </si>
  <si>
    <t>16-årige Gustav arbejder på en restaurent på havnen. Han har før oplevet drukneulykker, men i dag var anderledes. Video: Kenneth Meyer, Local Eyes. Redigering: Martin Ekelund.</t>
  </si>
  <si>
    <t>Farligt at bade omkring havnen</t>
  </si>
  <si>
    <t>16-årige Gustav Ejlerskov arbejder på havnen. Derfor kender han også området og er bekendt med, at det kan være farligt at svømme omkring havnen.</t>
  </si>
  <si>
    <t>- Der er rigtig mange hestehuller (også kendt som revlehuller, red.) her omkring Hornbæk Havn, fortæller han.</t>
  </si>
  <si>
    <t>Han oplever rimeligt ofte, at der kommer ambulancer og reddere til havnen til blandt andet surfere, der er blevet trukket ud med strømmen.</t>
  </si>
  <si>
    <t>- Men i dag var anderledes - der kom rigtigt mange ambulancer, politi og helikoptere, fortæller Gustav.</t>
  </si>
  <si>
    <t xml:space="preserve"> - Det var noget af et chok. Der stod Folk over Det hele og så på.</t>
  </si>
  <si>
    <t>45-årige Niels Vahman tænkte på sit eget barn, da han så redderen komme bærende på den livløse barnekrop. Foto: Kenneth Meyer</t>
  </si>
  <si>
    <t>Så det livløse barn: - Det kunne være min søn</t>
  </si>
  <si>
    <t>Niels Vahman var sammen med venner, kone og børn på vej ned på stranden for at bade, da politiet kom.</t>
  </si>
  <si>
    <t>- De spærrede af, så helikopteren kunne lande. Så kunne vi godt regne ud, at der var sket noget slemt, fortæller han.</t>
  </si>
  <si>
    <t>Et af de tre børn involveret i drukneulykken måtte have førstehjælp. Det var en voldsom oplevelse for familien.</t>
  </si>
  <si>
    <t>- Vi så de kom op nedefra bådene, hvor en af redderne havde et barn i armene. Jeg tænkte, at det jo ligeså godt kunne være min søn, lyder det fra familiefaren.</t>
  </si>
  <si>
    <t>- Så kigger jeg den anden vej, men min kone, der er læge, fortæller at de laver hjertemassage på ham på båren ved siden af ambulancen.</t>
  </si>
  <si>
    <t>Niels Vahman er taknemlig for livreddernes indsats.</t>
  </si>
  <si>
    <t>- Man bliver jo ekstra berørt, når man har børn i den alder. Livredderne fandt dem langs stenene - hvis det ikke var for dem... Det er fantastisk arbejde, de gør.</t>
  </si>
  <si>
    <t>Elise Lundberg var taget med familien i havnen for at fange krabber.</t>
  </si>
  <si>
    <t>- Min datter på 15 år stod og så en livredder komme ind på en vandscooter med et barn hen over sig. Det var voldsomt for hende, og det er skræmmende for os, der selv har børn, fortæller den 46-årige mor.</t>
  </si>
  <si>
    <t>Snart var der sirener, folk, der løb og helikoptere i luften.</t>
  </si>
  <si>
    <t>- Der var svært at finde ud af, hvad der egentlig skete, og hvor det var sket. Der var mange mennesker, men ud over dem, der arbejdede, var der helt stille. Folk stod langs klitterne og kiggede på helikopteren, der landede, fortæller Elise Lundberg, hvis familie er bekendt med området.</t>
  </si>
  <si>
    <t>- Vi er altid meget forsigtige, når vi er herude. Vi kender til hestehullerne. Der har været flere ulykker omkring molen, så vi bader længere oppe ad stranden.</t>
  </si>
  <si>
    <t>Cheflivredder John Mogensen viser, hvorfor det er så farligt at bade ved bølgebrydere. Video: Kenneth Meyer. Redigering: Martin Ekelund</t>
  </si>
  <si>
    <t>Bad ikke omkring bølgebrydere</t>
  </si>
  <si>
    <t>Chef-livredder John Mogensen tog til Hornbæk for at hjælpe, så snart han hørte om ulykken.</t>
  </si>
  <si>
    <t>For ham er beskeden klar: Bad ikke omkring bølgebryderne!</t>
  </si>
  <si>
    <t>- Vi har forsøgt at gøre klart for folk, at de ikke skal bade omkring bølgebryderne. Problemet er, at det ikke ser farligt ud. Man skal vide lidt om det for at forstå, hvorfor det er farligt, fortæller cheflivredderen.</t>
  </si>
  <si>
    <t>Alene tirsdag har livreddere i Nordsjælland samlet set måtte hjælpe otte mennesker tilbage på land."</t>
  </si>
  <si>
    <t>12.4567170736839,56.0955435546231,"Non-fatal, 28/7-20, mand 8, Hornbæk Strand Tre børn blev tirsdag fløjet til Rigshospitalet, efter en drukneulykke ved Hornbæk Havn i Nordsjælland. Cheflivredder Jens Mogensen advarer: Bad ikke omkring bølgebrydere!</t>
  </si>
  <si>
    <t>12.4568506766712,56.0956516350897,"Non-fatal, 28/7-20, mand 11, Hornbæk Strand Tre børn blev tirsdag fløjet til Rigshospitalet, efter en drukneulykke ved Hornbæk Havn i Nordsjælland. Cheflivredder Jens Mogensen advarer: Bad ikke omkring bølgebrydere!</t>
  </si>
  <si>
    <t>10.7089403529474,54.9458502785874,"Ukendt, 29/7-20, person, Langelandsbroen Drukneulykke ved Langelandsbroen: Redningsaktion er slut</t>
  </si>
  <si>
    <t>Politi og beredskab var onsdag morgen i gang med en eftersøgning nær Langelandsbroen. Der er tale om en ulykke. Foto: Michael Bager</t>
  </si>
  <si>
    <t>Politi, Beredskab Fyn og en redningshelikopter var onsdag morgen i gang med en større redningsaktion ud for Rudkøbing i forbindelse med en drukneulykke.</t>
  </si>
  <si>
    <t>29 jul. 2020 kl. 10:36</t>
  </si>
  <si>
    <t>Catrine Madelaire catmaaf faa.dk</t>
  </si>
  <si>
    <t>Rudkøbing: En redningshelikopter svævede onsdag morgen ved syvtiden hen over Langelandsbroen i en større redningsaktion.</t>
  </si>
  <si>
    <t>Vagtchefen ved Fyns Politi oplyser, at politiet modtog en anmeldelse onsdag morgen klokken 06.14.</t>
  </si>
  <si>
    <t>Patrulje, ambulance og retsmediciner kørte derefter med udrykning til Langelandsbroen, hvor også redningsbåde var til stede.</t>
  </si>
  <si>
    <t>Det lykkedes beredskabet at finde den pågældende person. Der er tale om en ulykke.</t>
  </si>
  <si>
    <t>06.20. En redningshelikopter og skibe fra flere myndigheder deltager i eftersøgning efter at en person er set springe fra Langelandsbroen. Personen findes af redningshelikopteren.</t>
  </si>
  <si>
    <t>Fyens.dk</t>
  </si>
  <si>
    <t>Redningsaktion i gang fra Langelandsbroen: Mulig drukneulykke ved Rudkøbing</t>
  </si>
  <si>
    <t>Politi og beredskab er onsdag morgen i gang med en eftersøgning nær Langelandsbroen i forbindelse med en mulig drukneulykke. Foto: Michael Bager</t>
  </si>
  <si>
    <t>Politi, Beredskab Fyn og en redningshelikopter er onsdag morgen i gang med en større redningsaktion ud for Rudkøbing.</t>
  </si>
  <si>
    <t>29 jul. 2020 kl. 07:15</t>
  </si>
  <si>
    <t>Opdateret 29 jul. 2020 kl. 11:21</t>
  </si>
  <si>
    <t>Bjarke Vestesen bveaf fyens.dk</t>
  </si>
  <si>
    <t>Langeland: En redningshelikopter svæver onsdag morgen ved syvtiden hen over farvandet ud for Rudkøbing i en større redningsaktion i forbindelse med en mulig drukneulykke.</t>
  </si>
  <si>
    <t>Ifølge Odin 1-1-2 kom alarmen klokken 6.41, og hurtigt blev både Fyns Politi og Beredskab Fyn sendt af sted. Fra beredskabet er det folk fra Rudkøbing, som står for aktionen.</t>
  </si>
  <si>
    <t>Ifølge en kilde til avisen, som har udsigt over området, ankom en redningshelikopter til området omkring klokken 7.05, ligesom vidnet kunne se både politibiler, redningskøretøjer og en eller flere ambulancer, alle med blå blink, holde på selve Langelandsbroen.</t>
  </si>
  <si>
    <t>Derfor er det sandsynligt, at trafikken midlertidigt er indstillet på Langelandsbroen, som forbinder Langeland med Siø.</t>
  </si>
  <si>
    <t>Hvad der er den præcise årsag er indtil videre ukendt."</t>
  </si>
  <si>
    <t>11.7937435424447,56.3819849697443,"1/8-20, mand 19, Kuummiut i Østgrønland Bådulykke: Eftersøgning af ung mand indstilles</t>
  </si>
  <si>
    <t>En 19-årig mand formodes omkommet, efter en bådulykke ved bygden Kuummiut. Politiet sigter en mand for spiritussejlads og for uagtsomt manddrab</t>
  </si>
  <si>
    <t>REDAKTIONEN Søndag, 02. august 2020 - 12:47</t>
  </si>
  <si>
    <t>Politiet modtog lørdag klokken 17.30 en anmeldelse om en bådulykke ved Kuummiut i Østgrønland.</t>
  </si>
  <si>
    <t>Her var tre unge mennesker - en kvinde og to mænd - sejlet ud i en jolle fra Kuummiut og ud imod det nærliggende fjordsystem, da der pludselig opstod en situation, hvor de to mænd faldt overbord, oplyser politiet i en pressemeddelelse.</t>
  </si>
  <si>
    <t>Formodes omkommet</t>
  </si>
  <si>
    <t>- Den ene af de to mænd fik reddet sig selv op på båden igen - den anden har politiet og lokale ledt efter, siden politiet fik anmeldelsen lørdag, fremgår det.</t>
  </si>
  <si>
    <t>Der er tale om en 19-årig mand fra Kuummiut, som politiet formoder er druknet og omkommet under ulykken.</t>
  </si>
  <si>
    <t>- Eftersøgningen er blevet indstillet i dag - søndag formiddag, og de pårørende er underrettet, meddeles det.</t>
  </si>
  <si>
    <t>Mand sigtet for uagtsomt manddrab</t>
  </si>
  <si>
    <t>Politiet har en formodning om, at spiritus har været medvirkende til ulykken. Den mand, der faldt overbord, men kom op på båden igen, er foreløbigt sigtet for spiritussejlads og uagtsomt manddrab.</t>
  </si>
  <si>
    <t>Sagen efterforskes fortsat af politiet.</t>
  </si>
  <si>
    <t>Politiet modtog anmeldelse om ulykken lørdag klokken 17.30. De tre unge mennesker var sejlet fra bygden ind i det nærliggende fjordsystem, da der pludselig opstod en situation, hvor de to mænd faldt overbord.Foto: Carl Skou</t>
  </si>
  <si>
    <t>Ny sigtelse mod mand involveret dødsulykke</t>
  </si>
  <si>
    <t>3. august 2020 Â· 15:51af Christine Hyldal</t>
  </si>
  <si>
    <t>En ung mand, der var involveret i en bådulykke ved Kuummiut i Østgrønland, er nu også sigtet for tyveri af jollen.</t>
  </si>
  <si>
    <t>Endnu en sigtelse er rejst mod en mand, der var involveret i en bådulykke ved Kuummiut i Østgrønland i weekenden.</t>
  </si>
  <si>
    <t xml:space="preserve">I ulykken faldt tre personer på båden over bord, og en af dem - en 19-årig mand - er stadig ikke fundet. </t>
  </si>
  <si>
    <t>De to andre på båden, en kvinde og en mand, reddede sig ombord igen.</t>
  </si>
  <si>
    <t>Manden blev allerede i weekenden sigtet for spiritussejlads og uagtsomt manddrab. Nu er han også sigtet for brugstyveri af jollen, oplyser Camilla Palmann, der er pressemedarbejder hos Grønlands Politi.</t>
  </si>
  <si>
    <t>Politiet modtog anmeldelse om ulykken lørdag klokken 17.30. De tre unge mennesker var sejlet fra bygden ind i det nærliggende fjordsystem, da der pludselig opstod en situation, hvor de to mænd faldt overbord.</t>
  </si>
  <si>
    <t xml:space="preserve">Politiet formoder, at den forsvundne 19-årige er druknet. </t>
  </si>
  <si>
    <t xml:space="preserve">De to andre, som fik sig reddet ombord, er ikke kommet alvorligt til skade ifølge politiet. </t>
  </si>
  <si>
    <t>Eftersøgningen blev indstillet søndag, og de pårørende er underrettet."</t>
  </si>
  <si>
    <t>10.6053046111154,55.0464908909469,"3/8-20, person, Svendborgsund Forsvarets Døgnrapport:</t>
  </si>
  <si>
    <t>3. august</t>
  </si>
  <si>
    <t>En redningshelikopter blev indsat, da en person sprang fra Svendborgsund Broen. Personen blev fundet og erklæret død."</t>
  </si>
  <si>
    <t>12.5821566792533,55.7297151755249,"4/8-20, kvinde 21, Hellerup Tirsdag d. 4. aug. 2020 - kl. 08:39</t>
  </si>
  <si>
    <t>Michelle fundet død</t>
  </si>
  <si>
    <t>21-årig studine fundet i vandet i Hellerup</t>
  </si>
  <si>
    <t>Politiet i Hellerup tirsdag morgen, hvor man har fundet et lig. Video: Bjørn Nielsen/Byrd</t>
  </si>
  <si>
    <t xml:space="preserve">Af: Christina Ehrenskjöld , Emma B.Vinkel </t>
  </si>
  <si>
    <t>Københavns Politi har ulykkeligvis fået bekræftet frygten for, at den 21-årige kvinde, som de siden torsdag morgen har ledt efter, er afgået ved døden.</t>
  </si>
  <si>
    <t>Det oplyser politiet på Twitter.</t>
  </si>
  <si>
    <t>Michelle Hørlyck Weber er tirsdag morgen blevet fundet død i vandet ud for Hellerup Havn nord for København.</t>
  </si>
  <si>
    <t>Den unge studine Michelle Hørlyck Weber på 21 år forlod natten til torsdag sit hjem på Frederiksberg.</t>
  </si>
  <si>
    <t>Siden har ingen hørt fra hende, og adskillige borgere landet rundt har blandt andet via Facebook appelleret til, at man hjalp politiet med at finde den unge kvinde.</t>
  </si>
  <si>
    <t>Politiet mener ikke, at der ligger en forbrydelse bag dødsfaldet.</t>
  </si>
  <si>
    <t>Den afdødes pårørende er underrettet.</t>
  </si>
  <si>
    <t>Politiet i Hellerup tirsdag morgen, hvor den unge kvinde blev fundet død i vandet. Foto: Byrd</t>
  </si>
  <si>
    <t>30/7-20. 09.38. En redningshelikopter og skibe fra Forsvaret og Marinehjemmeværnet indsættes efter at en person er meldt savnet ved Hellerup. Personen findes ikke."</t>
  </si>
  <si>
    <t>Kæntringsulykke - en person mister livet</t>
  </si>
  <si>
    <t>Avisen.dk 6. august 2020</t>
  </si>
  <si>
    <t>Da to tyskere i en speedbåd ville hjælpe tre sejlere, der var kæntret, kæntrede de også.Opdateret klokken 18.26 - artiklen er gennemskrevet efter redningsaktionen er afsluttet</t>
  </si>
  <si>
    <t>En person mistede torsdag eftermiddag livet, da fem personer faldt i vandet ved to kæntringsulykker omkring en sømil ud for Vesterø Havn på Læsø.</t>
  </si>
  <si>
    <t>Kæntrings-mareridt ud for Læsø</t>
  </si>
  <si>
    <t>67-ÅRIG OMKOMMET.</t>
  </si>
  <si>
    <t>En person mistede i går livet, da fem personer faldt i vandet ved to kæntringsulykker omkring en sømil ud for Vesterø Havn på Læsø.</t>
  </si>
  <si>
    <t>Baggrunden for ulykken er, at tre personer har været ude at sejle i en jolle. Den ene person faldet i vandet, hvorefter de to andre forsøger at redde vedkommende op.</t>
  </si>
  <si>
    <t>Det medfører, at jollen kæntrer.</t>
  </si>
  <si>
    <t>- En speedbåd kommer forbi med to personer, og de forsøger at redde de tre op af vandet. Men også speedbåden kæntrer, siger Poul Fastergaard, vagtchef.</t>
  </si>
  <si>
    <t>Efterfølgende blev en storstilet aktion sat i gang, hvor både helikopter og dykker blev kaldt til stedet.</t>
  </si>
  <si>
    <t>Kim Rulle, stationsleder, redningsstationen i Østerby siger til Nordjyske, at ingen af dem havde redningsvest på: - Det er fuldstændig håbløst, at man ikke har det, når man sejler ud i sådan nogle baljer. Det er noget af det allermest vigtige at huske.</t>
  </si>
  <si>
    <t>Har man en nogenlunde vest på, så kan man i det vejr her tåle at ligge i vandet rigtig længe, siger Kim Rulle.</t>
  </si>
  <si>
    <t>Redningsmandskabet fik reddet fire personer op, men den sidste klarede det ikke. Det er en 67-årig lokal mand. Familien er underrettet.</t>
  </si>
  <si>
    <t>pejaf eb.dk .</t>
  </si>
  <si>
    <t>orsdag d. 6. aug. 2020 - kl. 16:25</t>
  </si>
  <si>
    <t>Opdateret torsdag d. 6. aug. 2020 - kl. 18:10</t>
  </si>
  <si>
    <t>Stor redningsaktion: En person omkommet</t>
  </si>
  <si>
    <t>Redningsmandskab er på vej til Læsø, hvor fem er faldet i vandet. En er afgået ved døden</t>
  </si>
  <si>
    <t>En person er torsdag afgået ved døden, efter vedkommende faldt i vandet fra en båd ud fra Vesterø Havn på Læsø.</t>
  </si>
  <si>
    <t>Det bekræfter Nordjyllands Politi over for Ekstra Bladet.</t>
  </si>
  <si>
    <t>Baggrunden for ulykken er, at tre personer har været ude at sejle i en jolle. Den ene person faldet i vandet, hvorefter de to andre, forsøger at redde vedkommende op.</t>
  </si>
  <si>
    <t>Redningsmandskabet fik reddet fire personer op, men den sidste klarede det ikke.</t>
  </si>
  <si>
    <t>De pårørende er endnu ikke underrettet, og derfor ønsker myndighederne ikke at oplyse yderligere.</t>
  </si>
  <si>
    <t>Personerne røg i vandet en sømil ude, hvilket svarer til cirka 1,9 kilometer.</t>
  </si>
  <si>
    <t>Anmeldelsen kom klokken 16.03."</t>
  </si>
  <si>
    <t>12.4531377455977,55.7054003395827,"6/8-20, mand, Vestvolden 6. AUG 2020, 17:45</t>
  </si>
  <si>
    <t>Politiet leder efter pårørende til druknet mand</t>
  </si>
  <si>
    <t>Politiet har endnu ikke fundet frem til de pårørende til den mand, der torsdag eftermiddag blev fundet druknet i Rødovre. Foto: Presse-fotos.dk</t>
  </si>
  <si>
    <t>ULYKKE Politiet har endnu ikke fundet frem til pårørende til den mand, der torsdag eftermiddag blev fundet druknet i voldgraven i Islev.</t>
  </si>
  <si>
    <t>AF ANDRE BENTSEN</t>
  </si>
  <si>
    <t>Torsdag eftermiddag så en borger en mand ligge med hovedet nedad i vandet i voldgraven ved Islevbrovej og Ved Voldgraven.</t>
  </si>
  <si>
    <t>Da politiet ankom til stedet konstaterede de, at han var død og undersøgte stedet, som et gerningssted.</t>
  </si>
  <si>
    <t xml:space="preserve"> - Vi får anmeldelsen ind og kan konstatere, at den druknede nok ikke har ligget i vandet så længe. Vi undersøger gerningsstedet og hvordan det hele ser ud, og umiddelbart ligner det ikke, der er sket noget kriminelt. Måske er han faldet og har af en eller anden årsag ikke været i stand til at komme op igen,â€ forklarer Torben Wittendorf, der er vagtchef hos Københavns Vestegns Politi. </t>
  </si>
  <si>
    <t xml:space="preserve">Han fortæller til Rødovre Lokal Nyt, at der er ligsyn fredag, og at politiet endnu ikke har truffet nogle af de pårørende til den druknede, og man derfor ikke vil oplyse noget om mandens alder. </t>
  </si>
  <si>
    <t>På Twtitter har politiet skrevet, at der er intet, der tyder på, at der er foregået noget kriminelt.</t>
  </si>
  <si>
    <t>6. aug. 2020 - 14.24 | Opdateret 6. aug. 2020 - 16.00</t>
  </si>
  <si>
    <t>Mand afgået ved døden i Rødovre</t>
  </si>
  <si>
    <t>MARIE MILLING</t>
  </si>
  <si>
    <t>JEPPE ELKJÆR ANDERSEN</t>
  </si>
  <si>
    <t>En borger ringede til politiet torsdag eftermiddag, efter vedkommende havde fundet en livløs person i vandet ved Islevbrovej og adressen Ved Voldgraven.</t>
  </si>
  <si>
    <t>Den person er afgået ved døden, oplyser Københavns Vestegns Politi på Twitter.</t>
  </si>
  <si>
    <t>Vi har nu konstateret, at det drejer sig om en drukneulykke, hvor en mand er afgået ved døden. De pårørende er endnu ikke underrettet. Gerningsstedet er blevet undersøgt, og intet tyder på et kriminelt forhold. Vi har på det foreliggende ikke yderligere oplysninger,' lyder det.</t>
  </si>
  <si>
    <t>Ved adressen findes Fæstningsgraven, der kører parallelt med vejene.</t>
  </si>
  <si>
    <t>Anmeldelsen modtog politiet klokken 14.07, oplyses det.</t>
  </si>
  <si>
    <t>Hvad der har ført til dødsfaldet, står endnu ikke klart.</t>
  </si>
  <si>
    <t>Politiet skriver på Twitter, at der er intet, der tyder på, at der er foregået noget kriminelt."</t>
  </si>
  <si>
    <t>8.1504039876144,56.6250053078482,"9/8-20, mand 48, Harboøre 48-årig mand druknet ved Harboøre</t>
  </si>
  <si>
    <t>En 48-årig mand fra Aarhus blev søndag omkring middag fundet livløs i vandet.</t>
  </si>
  <si>
    <t>Foto: Claus Klok, TV MIDTVEST</t>
  </si>
  <si>
    <t>Udgivet i dag kl. 12.44</t>
  </si>
  <si>
    <t>Opdateret i dag kl. 15.01</t>
  </si>
  <si>
    <t>Simon Hyllested</t>
  </si>
  <si>
    <t>Pernille Keller Sand</t>
  </si>
  <si>
    <t>OPDATERING</t>
  </si>
  <si>
    <t>Artiklen er opdateret med nye informationer fra politiet kl. 15.00.</t>
  </si>
  <si>
    <t>En 48-årig mand fra Aarhus er søndag druknet ved Harboøre.</t>
  </si>
  <si>
    <t>Det fortæller vagtchef ved Midt- og Vestjyllands Politi Anders Olesen.</t>
  </si>
  <si>
    <t>Politiet fik meldingen om, at manden var fundet livløs i vandet klokken 11.24.</t>
  </si>
  <si>
    <t>Et vidne så manden ligge i vandoverfladen med hovedet nedad 10-15 meter fra stranden. Sammen med flere andre personer fik vidnet trukket manden i land, og redningen blev påbegyndt.</t>
  </si>
  <si>
    <t>Ambulance og helikopter blev tilkaldt, og manden blev fløjet til Skejby Sygehus. Her blev han kort før klokken 13 erklæret død."</t>
  </si>
  <si>
    <t>10.2145438090763,56.1521689986071,"Non-fatal, 10/8-20, kvinde, Aarhus Havn Politiet på pletten: Kvinde reddet op af Aarhus Havn</t>
  </si>
  <si>
    <t>Meldingen lød klokken 23.08 søndag aften om, at en kvinde var faldet i havnen ved Domen og Navitas. Politiet nåede frem og fik reddet kvinden op. Foto: Scanpix</t>
  </si>
  <si>
    <t>Kort før midnat søndag aften gik meldingen om en drukneulykke i Aarhus Havn ved Navitas og Domen. Politiet reddede kvinde.</t>
  </si>
  <si>
    <t>10 aug. 2020 kl. 08:12</t>
  </si>
  <si>
    <t>Morten Ravn ravnaf stiften.dk</t>
  </si>
  <si>
    <t>AARHUS: En kvinde faldt i Aarhus Havn sent søndag aften. Hun blev reddet op af havnebassinet af betjent, som var hurtigt fremme, og sprang i vandet.</t>
  </si>
  <si>
    <t>Alarmen lød klokken klokken 23.08. Meldingen kom fra området ved Domen og Navitas.</t>
  </si>
  <si>
    <t>- En kvinde var udsat for en drukneulykke, lød meldingen. Vi rykkede ud med det helt store apparat, som vi gør ved den slags. Politiet nåede frem før os, og havde reddet kvinden op, siger indsatsleder hos Østjyllands Brandvæsen, Anders Jensen.</t>
  </si>
  <si>
    <t>Kvinden blev reddet op af af betjentene, og umiddelbart efter blev kvinden tilset af en ambulance, og hun skulle være sluppet uden mén.</t>
  </si>
  <si>
    <t>Området er kendt for, at det ligger tæt på restaurationerne ved blandt andet åen, hvor mange mennesker fejrer weekenden og det gode vejr."</t>
  </si>
  <si>
    <t>9.07567383626357,56.0513625805599,"12/8-20, mand 79, Søby Sø Politiet om badeulykke i Søby Sø: Det kunne tyde på, at han har fået et ildebefindende</t>
  </si>
  <si>
    <t>Trods forsøg på at genoplive manden stod hans liv ikke til at redde, oplyser politiet</t>
  </si>
  <si>
    <t>13. august 2020, 10.01</t>
  </si>
  <si>
    <t>Det var tæt på platformen ude i Søby Sø, at en 79-årig mand fra Brande i går eftermiddag blev fundet livløs i vandet efter en svømmetur. Foto: Flemming Hansen</t>
  </si>
  <si>
    <t>af Palle Heering Nielsen</t>
  </si>
  <si>
    <t>SØBY En 79-årig mand fra Brande mistede i går livet i en badeulykke i Søby Sø.</t>
  </si>
  <si>
    <t>Politiet fik klokken 13.39 en anmeldelse om, at en person lå livløs i vandet. Redningsmandskab og politi blev sendt til søen, og manden blev reddet op fra en båd.</t>
  </si>
  <si>
    <t>Der blev forsøgt hjerte-/lungeredning, men da en læge kort efter nåede frem, blev manden erklæret død.</t>
  </si>
  <si>
    <t>Ifølge politiet havde flere vidner set, at manden svømmede ud til en platform, der ligger cirka 100 meter ude i vandet. Senere blev han fundet livløs i vandet tæt på platformen af andre, som var ude at svømme.</t>
  </si>
  <si>
    <t>Onsdag d. 12. aug. 2020 - kl. 17:29</t>
  </si>
  <si>
    <t>Mand død i badeulykke</t>
  </si>
  <si>
    <t>En ældre mand, der onsdag eftermiddag blev fundet livløs i Søby Sø ved Herning, er død</t>
  </si>
  <si>
    <t>Af: /ritzau/</t>
  </si>
  <si>
    <t>En ældre mand mistede onsdag eftermiddag livet, da han var ude at bade i Søby Sø ved Herning.</t>
  </si>
  <si>
    <t>Politiet fik klokken 13.39 en anmeldelse om, at en person lå livløs i vandet. Redningsmandskab og politi blev sendt til søen, og manden blev reddet op.</t>
  </si>
  <si>
    <t>Da en læge kort efter nåede frem, blev manden erklæret død.</t>
  </si>
  <si>
    <t>Politiet kan ikke sige, hvorfor manden druknede i søen, men udelukker at han har været udsat for en forbrydelse.</t>
  </si>
  <si>
    <t>- Han har muligvis fået et ildebefindende, siger vagtchef Ralf Høgedal.</t>
  </si>
  <si>
    <t>Den omkomne er sidst på eftermiddagen ikke identificeret med sikkerhed"</t>
  </si>
  <si>
    <t>10.0000109682811,54.8602247756764,"15/8-20, mand 75, Sydals Lørdag d. 15. aug. 2020 - kl. 19:50</t>
  </si>
  <si>
    <t>75-årig mand død i drukneulykke</t>
  </si>
  <si>
    <t>Manden var ude af bade, da han pludselig fik problemer. Han var ikke til at redde</t>
  </si>
  <si>
    <t>En 75-årig mand er død under en svømmetur på Sydals.</t>
  </si>
  <si>
    <t>Politiet fik en anmeldelse om en livløs person i vandet over 112 klokken 17.52.</t>
  </si>
  <si>
    <t>- 75-årig mand er blevet reddet op ad vandet, efter han var kommet i problemer. Man prøvede at genoplive ham, men desværre uden held. Så han er afgået ved døden, siger Bjørn Pedersen, vagtchef ved Syd- og Sønderjyllands Politi, til Ekstra Bladet.</t>
  </si>
  <si>
    <t>Den afdødes hustru var til stede under redningsaktionen.</t>
  </si>
  <si>
    <t>- Det ser ud til, at han under en svømmetur var kommet i problemer. Vi ved ikke nærmere, hvad der er sket, siger vagtchefen.</t>
  </si>
  <si>
    <t>Den 75-årige, der var fra lokalområdet, blev erklæret død på stedet."</t>
  </si>
  <si>
    <t>12.1653855698895,54.9893253970861,"Ukendt, 19/8-20, person, Kalvehave Forsvarets døgnrapport</t>
  </si>
  <si>
    <t>23.03. En redningshelikopter, både fra Klintholm Redningsstation og Dansk Søredningsselskab Vordingborg samt politi og beredskab blev indsat, efter at en person var sprunget i vandet fra Dronning Alexandrines Bro ved Kalvehave. Beredskabet fandt udspringeren i vandet, og vedkommende blev overført med helikopter til Rigshospitalet."</t>
  </si>
  <si>
    <t>9.1399929852352,55.5238302375652,"Non-fatal, 18/8-20, mand 44, Drostrup Familie i enestående aktion: Redder mand fra duknedøden</t>
  </si>
  <si>
    <t>Det var tæt på at ende fatalt, da en 44-årig mand fra Gesten nær Kolding tirsdag eftermiddag var ude og fiske ved en fiskesø i Drostrup, skriver JydskeVestkysten.</t>
  </si>
  <si>
    <t>Manden tabte i forbindelse med fiskeriet pludselig en pose i vandet, og da han ville gå ud og hente posen, mistede han ballancen og røg i vandet. Hans kamp for at komme på land igen så en tysk familie heldigvis.</t>
  </si>
  <si>
    <t>Familien kom ilende til hjælp og kæmpede hårdt for at få manden reddet i land. Da det lykkedes, var den 44-årige bevidstløs og måtte modtage førstehjælp.</t>
  </si>
  <si>
    <t>Ifølge politikommissær ved Syd- og Sønderjyllands Politi, Jacob Mathiesen, løb den tyske mand også efter hjælp på en nærtliggende gård.</t>
  </si>
  <si>
    <t>Den 44-årige endte med at blive fløjet til behandling på Odense Universitetshospital, hvor han er lagt i respirator, skriver JydskeVestkysten.</t>
  </si>
  <si>
    <t>Der er dagen derpå ikke nyt om hans tilstand, men politiet vil alligevel sende stor tak til tyskerne for deres fantastiske indsats, som forhåbentlig gør, at manden kommer sig.</t>
  </si>
  <si>
    <t>11.1483186639133,55.5867820689074,"Non-fatal, 23/9-20, mand 76, Storebælt Mand reddet op af havet</t>
  </si>
  <si>
    <t>Opdateret 24. september 2020 kl. 07:35</t>
  </si>
  <si>
    <t>Kalundborg - 23. september 2020 kl. 20:13</t>
  </si>
  <si>
    <t>Kontakt redaktionen:sndkaf sn.dk</t>
  </si>
  <si>
    <t>Klokken 17.44 fik Midt- og Vestsjællands Politi en melding om en mulig drukneulykke i havet syd for Bjerge Nordstrand i Kalundborg.</t>
  </si>
  <si>
    <t>Det oplyser vagtchefen ved Midt- og Vestsjællands Politi til sn.dk.</t>
  </si>
  <si>
    <t>Her var en 76- årig mand kæntret i den jolle, som han var sejlet ud i. Der blev sendt en helikopter i luften, og da redningsmandskabet kom frem fandt de manden i vandet, hvor han holdt fast i jollen.</t>
  </si>
  <si>
    <t>Han blev reddet i land, hvor man konstaterede at han var temmelig afkølet og havde lav kropstemperatur.</t>
  </si>
  <si>
    <t>Den 76-årige mand blev derfor kørt på hospitalet til behandling. Hans nærmere tilstand kendte vagtchefen ikke på nuværende tidspunkt</t>
  </si>
  <si>
    <t>Da sn.dk taler med vagtchefen torsdag morgen, er der ikke noget nyt om mandens tilstand."</t>
  </si>
  <si>
    <t>12.6043865910292,55.7107243049432,"17/8-20, mand 37, Københavns Havn Opdateret 22. aug. 2020 - 16.42</t>
  </si>
  <si>
    <t>Mand fundet død i Københavns havn</t>
  </si>
  <si>
    <t>BERIT HARTUNG</t>
  </si>
  <si>
    <t>Hovedstadens Beredskab og Københavns Politi rykkede lørdag formiddag ud til en drukneulykke i Frihavnen.</t>
  </si>
  <si>
    <t>En mand er fundet omkommet.</t>
  </si>
  <si>
    <t>Det skriver TV 2 Lorry med henvisning til den vagthavende operationschef fra Hovedstadens Beredskab.</t>
  </si>
  <si>
    <t>"Vi får klokken 11.28 en anmeldelse om, at en båd har fundet en person, der flyder rundt i vandet. Altså det man kalder en strandvasker" siger vagthavende Hans Jørgen Larsen til mediet.</t>
  </si>
  <si>
    <t>Tidligere beskrev Hovedstadens Beredskab på Twitter, at en drukneulykke var fundet sted i havnen.</t>
  </si>
  <si>
    <t>Episoden fandt sted i Levantkaj i Nordhavnen, hvor det forlød, at en person var blevet reddet op af vandet.</t>
  </si>
  <si>
    <t>Endnu står det ikke klart, hvad der er sket, men politiet er i gang med at undersøge, hvorvidt der er tale om en kriminel handling.</t>
  </si>
  <si>
    <t>Overfor B.T. bekræfter Københavns Politi sent lørdag eftermiddag, at en person er fundet død i havnen. Politiet arbejder fortsat på at afgøre personens identitet:</t>
  </si>
  <si>
    <t>"Personen har formentlig ligget i vandet i flere dage" oplyser vagtchefen.</t>
  </si>
  <si>
    <t>B.T. følger sagen.</t>
  </si>
  <si>
    <t>Politiet efterlyser 37-årig</t>
  </si>
  <si>
    <t>Københavns Politi har udsendt en efterlysning på en 37-årig mand, der forlod sin kærestes hjem i nedtrykt tilstand.</t>
  </si>
  <si>
    <t>20. aug 2020, kl. 14:07</t>
  </si>
  <si>
    <t>Morten Engelschmidt</t>
  </si>
  <si>
    <t>Politiet efterlyser nu en 37-årig mand, der gik fra sin kærestes hjem i Hostrup Have på Frederiksberg den 17. august kl. 19.15 i nedtrykt tilstand.</t>
  </si>
  <si>
    <t>Det oplyser Københavns Politi i en pressemeddelelse.</t>
  </si>
  <si>
    <t>Manden er almindelig af bygning, har blågrå øjne og mellembrunt halvlangt hår, som er redt tilbage. Han bærer briller og er formentlig iført en grøn skjorte, mørkegrønne shorts, klipklapper og en taske.</t>
  </si>
  <si>
    <t>Går meget rundt i byen</t>
  </si>
  <si>
    <t>Han er muligvis kørt fra stedet på en sort/grøn Centurion-herrecykel.</t>
  </si>
  <si>
    <t>Han går en del og bruger meget af byen, blandt andet Frederiksberg Have, Amager Strand, Valbyparken, Utterslev Mose, Nørrebro og Indre By.</t>
  </si>
  <si>
    <t>Han arbejder i Smørum, men dukkede ikke op, da han skulle møde tirsdag kl. 14, skriver politiet.</t>
  </si>
  <si>
    <t>Hvis du har set manden, bedes du kontakte Københavns Politi på telefon 1-1-4."</t>
  </si>
  <si>
    <t>9.9692223473673,57.0628466048909,"24/8-20, mand, Aalborg Mandag d. 24. aug. 2020 - kl. 08:34</t>
  </si>
  <si>
    <t>Mand fundet død i Limfjorden</t>
  </si>
  <si>
    <t>En mand blev fundet af en medarbejder fra Aalborg Portland</t>
  </si>
  <si>
    <t>Mandag morgen er en mand fundet død i Limfjorden ved Aalborg.</t>
  </si>
  <si>
    <t>Det skriver TV2 Nord.</t>
  </si>
  <si>
    <t>Personen blev fundet livløs i vandet af en medarbejder fra cement-producenten Aalborg Portland. Der blev efterfølgende ringet 112, lyder det fra indsatslederen ved Nordjyllands Beredskab:</t>
  </si>
  <si>
    <t>- Det er rigtig godt, at de reagerer og slår alarm. Strømmen er stærk i dag, så personen var hurtigt drevet videre ud af fjorden, siger Søren Korsgaard til TV2 Nord.</t>
  </si>
  <si>
    <t>Politiet vil nu forsøge at indentificere den afdøde person og fastlægge en dødsårsag.</t>
  </si>
  <si>
    <t>Til Ekstra Bladet uddyber vagtchef hos Nordjyllands Politi Bruno Brix:</t>
  </si>
  <si>
    <t>- Vi kan bekræfte, at der er tale om en mand. Vi er i gang med at undersøge de nærmere omstændigheder og klarlægge identiteten.</t>
  </si>
  <si>
    <t>Hvor lang tid har han været i vandet?</t>
  </si>
  <si>
    <t>- Det er i hvert fald ikke fra i morges, kan man sige. Pågældende har været der et stykke tid i hvert fald.</t>
  </si>
  <si>
    <t>Død person fundet i Limfjorden</t>
  </si>
  <si>
    <t>Mandag morgen blev en person fundet død i Limfjorden ud for Aalborg Portland.</t>
  </si>
  <si>
    <t>24. aug 2020, kl. 08:15</t>
  </si>
  <si>
    <t>Jenni Christensen</t>
  </si>
  <si>
    <t>Redaktør og journalist</t>
  </si>
  <si>
    <t>Det var årvågne medarbejdere ved Aalborg Portland, der så, at der flød noget ude i fjorden ud for cementfabrikken. Det fortæller indsatsleder ved Nordjyllands Beredskab Søren Korsgaard til TV2 Nord.</t>
  </si>
  <si>
    <t>- Det er rigtig godt, at de reagerer og slår alarm. Strømmen er stærk i dag, så personen var hurtigt drevet videre ud af fjorden, forklarer han.</t>
  </si>
  <si>
    <t>Nordjyllands Beredskabs dykkere har bjærget den afdøde. Nu skal politiet identificere vedkommende, fastlægge en dødsårsag og underette eventuelle pårørende."</t>
  </si>
  <si>
    <t>12.6009412552213,55.7640274764626,"3/9-20, mand 61, Skovshoved Fredag d. 4. sep. 2020 - kl. 05:41</t>
  </si>
  <si>
    <t>Dykker død i ulykke</t>
  </si>
  <si>
    <t>Årsagen til ulykken kendes endnu ikke, fortæller politiet fredag morgen</t>
  </si>
  <si>
    <t>Den 61-årige mandlige dykker blev fundet i vandet i Skovshoved Havn torsdag aften. Video: Kenneth Meyer</t>
  </si>
  <si>
    <t>Af: Ritzau /Nyheder , Anders Zacho</t>
  </si>
  <si>
    <t>En 61-årig dykker er død.</t>
  </si>
  <si>
    <t>Dykkeren blev torsdag aften indlagt på Rigshospitalet i kritisk tilstand efter en ulykke ved Skovshoved Havn.</t>
  </si>
  <si>
    <t>Manden er nu afgået ved døden.</t>
  </si>
  <si>
    <t>Det oplyser Jakob Tofte, vagtchef ved Nordsjællands Politi, fredag morgen.</t>
  </si>
  <si>
    <t>Foto: Kenneth Meyer</t>
  </si>
  <si>
    <t>112 - 3. sep. 2020 - kl. 20:35</t>
  </si>
  <si>
    <t>Person i kritisk tilstand: Fundet i vandet</t>
  </si>
  <si>
    <t>Ukendt årsag</t>
  </si>
  <si>
    <t>Der er tale om en 61-årig mand fra Lyngby-Taarbæk Kommune. Årsagen til ulykken kendes endnu ikke.</t>
  </si>
  <si>
    <t>- Det skal eksperter med forstand på dykkerudstyr finde ud af, siger vagtchefen.</t>
  </si>
  <si>
    <t>Manden var del af en gruppe dykkere.</t>
  </si>
  <si>
    <t>En person fra gruppen alarmerede politiet klokken 20.17, hvorefter beredskab, ambulance og politi blev sendt til stedet, oplyste Nordsjællands Politi torsdag aften.</t>
  </si>
  <si>
    <t>Beredskab Øst, som er beredskabsmyndighed på stedet, har på Twitter oplyst, at dykkeren blev reddet op fra 'dybere vand'.</t>
  </si>
  <si>
    <t>Mandens pårørende er blevet underrettet.</t>
  </si>
  <si>
    <t>Mand død efter dykkerulykke</t>
  </si>
  <si>
    <t>Charlottenlund: En 61-årig mand fra Virum døde torsdag aften efter en drukneulykke. Manden var ude at dykke ved Skovshovedhavn sammen med nogle andre, men da han omkring klokken 20.17 ikke kom op af vandet, blev politi og redningsvæsen alarmeret. Den 61-årige blev kørt på hospitalet, men det var ikke muligt at redde hans liv. Mandens pårørende er underrettet."</t>
  </si>
  <si>
    <t>9.55564692300675,56.1475389905645,"Non-fatal, 10/9-20, mand 3, Østre Søbad Silkeborg</t>
  </si>
  <si>
    <t>Lå livløs på badebroen på Østre Søbad: Tre-årige Isak blev reddet tilbage til livet</t>
  </si>
  <si>
    <t>Selv hårdkogte politibetjente stod med tårer i øjnene, da forældrene til tre-årige Isak takkede de syv mennesker, som ydede livreddende førstehjælp på den lille dreng, da han var tæt på at drukne ved Østre Søbad</t>
  </si>
  <si>
    <t>25. september 2020, 10.34</t>
  </si>
  <si>
    <t>Det var en både glad og rørt familie fra Tjørring, der i går besøgte politistationen i Silkeborg, hvor de fik mulighed for at takke de syv mennesker, der var med til at yde førstehjælp til Isak, der var så tæt på at lide druknedøden. På billedet er det forældrene Louise Bækgaard med Isak i favnen, Thomas Henning og børnene Elias, 10 år, Simone, 8 år og Mika, 4 år. Foto: Martin Ballund</t>
  </si>
  <si>
    <t>af Brian Holst</t>
  </si>
  <si>
    <t>Nyheds- og Silkeborgredaktør</t>
  </si>
  <si>
    <t>SILKEBORG Ikke meget tydede på en lykkelig slutning på en ellers fin septemberdag på Østre Søbad.</t>
  </si>
  <si>
    <t>Tre-årige Isak lå livløs på badebroen ved søbadet. Drivvåd i sit overtøj og i sine gummistøvler. Uden vejrtrækning. Uden hjerteslag.</t>
  </si>
  <si>
    <t>_________________________________________________________________________________</t>
  </si>
  <si>
    <t>Tjørring</t>
  </si>
  <si>
    <t>Opdateret: Tre-årig dreng fra Tjørring reddet fra druknedøden</t>
  </si>
  <si>
    <t>Flere voksne gav førstehjælp til lille dreng, som faldt i vandet i Almindsø ved Silkeborg</t>
  </si>
  <si>
    <t>11. september 2020, 09.03</t>
  </si>
  <si>
    <t>Drengen blev fundet liggende i vandet ved Østre Søbad, hvor han var på besøg med sin familie. Foto: Martin Ballund</t>
  </si>
  <si>
    <t>af Adam Haff</t>
  </si>
  <si>
    <t>SILKEBORG/TJØRRING I nogle dramatiske minutter torsdag eftermiddag kæmpede flere voksne ved Østre Søbad for at redde livet for en bare tre år gammel dreng fra Tjørring, der var faldet i vandet.</t>
  </si>
  <si>
    <t>Der blev slået alarm klokken 13.14, hvor politi og redningsmandskab blev sendt til ulykkesstedet.</t>
  </si>
  <si>
    <t>Ifølge øjenvidner på stedet ydede fem voksne førstehjælp til drengen. Og da politiet som de første nåede frem, hjalp en politimand med indsatsen.</t>
  </si>
  <si>
    <t>Drengen blev kørt til Aarhus Universitetshospital i Skejby.</t>
  </si>
  <si>
    <t>Politiet oplyste fredag morgen, at drengens tilstand var stabil, og at han nok ville slippe fra ulykken uden de større skader.</t>
  </si>
  <si>
    <t>Faderen til drengen oplyser dog, at hans søn ligger i koma, og at det fredag formiddag ikke er til at sige, om han får mén.</t>
  </si>
  <si>
    <t>Den tre-årige fra Tjørring var på besøg ved søbadet sammen med sin familie.</t>
  </si>
  <si>
    <t>Pludselig var drengen væk og så blev han fundet liggende i vandet.</t>
  </si>
  <si>
    <t>Det er ikke oplyst, hvor længe den tre-årige kom til at ligge i vandet, og hvor længe han var livløs.</t>
  </si>
  <si>
    <t>- Det her er sådan noget, vi alle sammen frygter skal ske, siger politikommissær Bent Riber Nielsen.</t>
  </si>
  <si>
    <t>_______________________________________________________________________________</t>
  </si>
  <si>
    <t>Fredag d. 11. sep. 2020 - kl. 10:53</t>
  </si>
  <si>
    <t>Tre-årig i drama ved søbad</t>
  </si>
  <si>
    <t>Blev fundet livløs i vandet - civile borgere genoplivede ham</t>
  </si>
  <si>
    <t xml:space="preserve">Af: Claus Jessen </t>
  </si>
  <si>
    <t>I formentligt flere minutter svævede en tre-årig dreng mellem liv og død ved Østre Søbad i Silkeborg.</t>
  </si>
  <si>
    <t>Drengen styrtede torsdag eftermiddag i vandet i et ubemærket øjeblik.</t>
  </si>
  <si>
    <t>- Det lykkedes andre borgere på stedet at få den livløse dreng halet op af vandet og genoplive ham, siger vagtchef Henrik Nielsen fra Midt og Vestjyllands Politi til Ekstra Bladet.</t>
  </si>
  <si>
    <t>Vagtchefen har kun rosende ord til overs for borgerne, som efter alt at dømme har reddet den lille drengs liv.</t>
  </si>
  <si>
    <t>Ingen så det</t>
  </si>
  <si>
    <t>Ingen ved helt nøjagtigt, hvor længe drengen har ligget i vandet, før han blev fundet. Han var sammen med sin familie taget til søbadet for at hygge sig.</t>
  </si>
  <si>
    <t>På et tidspunkt kom drengens mor i samtale med en anden kvinde. Da hun skulle fortælle, hvad hendes børn hedder, opdagede hun til sin skræk, at sønnen var forsvundet.</t>
  </si>
  <si>
    <t>Ifølge Herning Folkeblad var der ingen andre ved søbadet, som bemærkede, at drengen faldt i vandet. Han legede angiveligt med et fiskenet i søen.</t>
  </si>
  <si>
    <t>Betjente ankom til stedet og hjalp med den livreddende indsats, indtil ambulancen ankom, og redderne kunne overtage arbejdet.</t>
  </si>
  <si>
    <t>Ifølge politiet er der ikke umiddelbart noget, der tyder på, at drengen er kommet noget alvorligt til."</t>
  </si>
  <si>
    <t>9.98205083505391,54.9942122228052,"13/9-20, mand 52, Fynshav Dykker mister livet i drukneulykke ved Als</t>
  </si>
  <si>
    <t>Mads Claus Rasmussen</t>
  </si>
  <si>
    <t>Det lykkedes ikke at redde en dykkers liv under redningsaktion ved Fynshav. De pårørende er underrettet.</t>
  </si>
  <si>
    <t>13 sep. 2020 kl. 13:00</t>
  </si>
  <si>
    <t>En dykker er omkommet søndag formiddag ved Fynshav på Als.</t>
  </si>
  <si>
    <t>Det skriver Syd- og Sønderjyllands Politi på Twitter.</t>
  </si>
  <si>
    <t>Klokken 10.24 modtog alarmcentralen en anmeldelse om, at en dykker var i nød. Herefter blev både en lægehelikopter, en redningshelikopter, ambulance, lægebil og politi sendt til stedet.</t>
  </si>
  <si>
    <t>- Dykkerens liv stod desværre ikke til at redde, skriver politiet.</t>
  </si>
  <si>
    <t>Familien til dykkeren er blevet underrettet.</t>
  </si>
  <si>
    <t>13. september</t>
  </si>
  <si>
    <t>10.25. En redningshelikopter og den civile lægehelikopter blev indsat, da der blev observeret en livløs person i vandet ved den østlige del af Als. Redningshelikopteren nåede først frem og assisterede med forsøg på genoplivning, men patienten kunne ikke reddes.</t>
  </si>
  <si>
    <t>Dykker mister livet i drukneulykke ved Als</t>
  </si>
  <si>
    <t>oplæsning</t>
  </si>
  <si>
    <t>En 52-årig mand mistede søndag formiddag livet, da han var ude at dykke ved Fynshav på Als.</t>
  </si>
  <si>
    <t>Alarmcentralen modtog klokken 10.24 en anmeldelse om, at en dykker var i nød.</t>
  </si>
  <si>
    <t>- Det er to mænd, som er ude på undervandsjagt med snorkel, da den ene bliver dårlig, fortæller vagtchef Erik Lindholdt"</t>
  </si>
  <si>
    <t>11.8120789355917,55.6743312573215,"6/10-20, mand 72, Munkholmbroen En 72-årig mand blev fundet død i vandet ved Munkholmbroen tirsdag middag.</t>
  </si>
  <si>
    <t>Mand fundet død ved Munkholmbroen</t>
  </si>
  <si>
    <t>Lejre Lokalavis &amp; Midtsjællands Folkeblad - 07. oktober 2020 kl. 11:48</t>
  </si>
  <si>
    <t>Tirsdag middag fik en redningsaktion ved Munkholmbroen en trist udgang, da en 72-årig mand fra Holbæk blev fundet livløs i vandet.</t>
  </si>
  <si>
    <t>Det var en henvendelse fra en bekymret borger, der fik politiet til at iværksætte en eftersøgning af den ældre mand klokken 11.55.</t>
  </si>
  <si>
    <t>Manden havde forladt sin bopæl i nedtrykt tilstand, og familien havde fundet hans bil på en parkeringsplads ved Munkholmbroen. En helikopter søgte i området efter den 72-årige, og han blev hurtigt fundet livløs i vandet ca. 50 meter fra stranden.</t>
  </si>
  <si>
    <t>Manden blev fløjet til Rigshospitalet til behandling, hvor han kl. 14.56 blev erklæret død. De pårørende er underrettet.</t>
  </si>
  <si>
    <t>12.00. En redningshelikopter hentede en livløs person ved Munkholmbroen og fløj patienten til Rigshospitalet."</t>
  </si>
  <si>
    <t>9.598275638216,54.9189262820692,"9/10-20, mand 79, Gråsten Havn JV.dk</t>
  </si>
  <si>
    <t>SØNDERBORG</t>
  </si>
  <si>
    <t>Redningsindsats på havn: 79-årig mand er død</t>
  </si>
  <si>
    <t>Redningsaktion på havnen i Gråsten. Foto: Kim Holm</t>
  </si>
  <si>
    <t>09 okt. 2020 kl. 09:02</t>
  </si>
  <si>
    <t>Opdateret 09 okt. 2020 kl. 11:19</t>
  </si>
  <si>
    <t>Katrine Lund Walsted klwaf jv.dk, Matias Mortensen matmoaf jfmedier.dk og (/ritzau/)</t>
  </si>
  <si>
    <t>Gråsten: Der var fredag morgen en redningsindsats på havnen i Gråsten. En bil kørte i vandet af ukendte årsager.</t>
  </si>
  <si>
    <t>Bilen blev trukket op af havnen i løbet af formiddagen, og en 79-årig mand blev bjærget fra bilen og erklæret død. Årsagen til ulykken kendes ikke, men umiddelbart er der ingen mistænkelige omstændigheder, oplyser Syd- og Sønderjyllands Politi på Twitter.</t>
  </si>
  <si>
    <t>Sydjyllands Politi</t>
  </si>
  <si>
    <t>af SjylPoliti</t>
  </si>
  <si>
    <t>79-årig mand fra lokalområdet bjærget ud af køretøjet. Erklæret død af tilstedeværende læge. Årsagen til ulykken kendes ikke, men umiddelbart ingen mistænkelige omstændigheder. Nærmeste pårørende er underrettet."</t>
  </si>
  <si>
    <t>9.74116969726157,55.6742359925524,"Ukendt, 10/10-20, person, Vejle Fjord Forsvarets døgnrapport</t>
  </si>
  <si>
    <t>10. oktober</t>
  </si>
  <si>
    <t>03.47: Redningshelikopter, marinehjemmeværnsfartøjer Hercules og patruljefartøjet Freja indsat i eftersøgning efter person i Vejle Fjord. Personen blev ikke fundet."</t>
  </si>
  <si>
    <t>10.2170250560839,56.1600284372889,"13/10-20, mand 63, Århus Havn Tirsdag d. 13. okt. 2020 - kl. 14:43</t>
  </si>
  <si>
    <t>Opdateret tirsdag d. 13. okt. 2020 - kl. 16:40</t>
  </si>
  <si>
    <t>Mand fundet død i havnebassin</t>
  </si>
  <si>
    <t>Der er ikke noget, der tyder på, at der er tale om en kriminel handling</t>
  </si>
  <si>
    <t>Af: Jakob Hansen , Emmely Smith</t>
  </si>
  <si>
    <t>Politiet var tirsdag eftermiddag til stede ved havnebassinet ved Inge Lehmanns Gade i Aarhus.</t>
  </si>
  <si>
    <t>Det skyldtes, at en person klokken 13.43 blev fundet liggende livløs i vandet. Han blev bjærget, men hans liv stod ikke til at redde.</t>
  </si>
  <si>
    <t>Klokken 16.33 oplyser Østjyllands Politi på Twitter, at der er tale om en 63-årig mand fra Aarhus. Der er ikke er tegn på, at manden er blevet udsat for noget kriminelt.</t>
  </si>
  <si>
    <t>Vi har nu fået identificeret den omkomne, der er en 63-årig mand fra Aarhus. Der er umiddelbart ikke noget, der tyder på, at han er blevet udsat for noget kriminelt. Hans pårørende er blevet underrettet, og vi har ikke yderligere oplysninger i sagen,' skriver de."</t>
  </si>
  <si>
    <t>8.84877857965282,56.8747817123134,"13/10-20, mand 68, Limfjorden https://nordjyske.dk/nyheder/morsoe/bilist-saa-noget-usaedvanligt-ude-i-vandet-laa-druknet-fisker/03bb2803-deb7-4e0c-b5e8-494b5f5dee95</t>
  </si>
  <si>
    <t>Bilist så noget usædvanligt: Ude i vandet lå druknet fisker</t>
  </si>
  <si>
    <t>Nu kan familien til forsvundet 68-årig endelig få fred</t>
  </si>
  <si>
    <t xml:space="preserve">Trods massiv eftersøgning lykkedes det ikke at finde den 68-årige fisker, da han forsvandt 13. oktober. Lørdag blev han fundet tæt på bredden nær Nykøbing Mors. Arkivfoto: Bo Lehm </t>
  </si>
  <si>
    <t>NYKØBING:En måned efter at en 68-årig mand forsvandt under fiskeri mellem Fur og Mors, blev han lørdag fundet druknet i Dråby Vig i Limfjorden.</t>
  </si>
  <si>
    <t>Det oplyser vagtchef Ole Vanghøj fra Midt og Vestjyllands Politi.</t>
  </si>
  <si>
    <t>- En borger, der kører på Feggesundvej, opdagede en person ligge livløs i vandet kl. 9.12. Han vendte om og kørte tilbage og alarmerer derefter os. Det viser sig at være den savnede fisker, som forsvandt 13. oktober, oplyser Ole Vanghøj og tilføjer, at de pårørende er underrettet.</t>
  </si>
  <si>
    <t>- Så nu kan de få ro og fred og få ham begravet, siger vagtchefen.</t>
  </si>
  <si>
    <t>Den 68-årige sejlede tirsdag 13. oktober ud fra Sillerslev på Mors tidligt om morgenen for at sætte hummertejner i farvandet mellem Mors og Fur.</t>
  </si>
  <si>
    <t>Hans kutter blev fundet senere den dag fundet sejlende med motoren tændt - men uden fiskeren om bord. Den 68-åriges pårørende henvendte sig til politiet, som kunne konstatere, at det var hans kutter, der var blevet fundet.</t>
  </si>
  <si>
    <t>Trods en massiv eftersøgning, som på dagen involverede både en af Forsvarets redningshelikoptere, en kutter fra Marinehjemmeværnet, Nordjyllands Beredskab samt flere både fra området, lykkedes det ikke at finde den forsvundne fisker. I dagene efter, at han forsvandt, blev der også sat private eftersøgningen i gang, men først lørdag fik familien vished for hans skæbne.</t>
  </si>
  <si>
    <t>Lørdag d. 14. nov. 2020 - kl. 13:29</t>
  </si>
  <si>
    <t>Fisker fundet død i Limfjorden</t>
  </si>
  <si>
    <t>Den 68-årige fisker, der forsvandt til vands for en måned siden, er fundet død</t>
  </si>
  <si>
    <t>Af: Emma Buus Mosegaard</t>
  </si>
  <si>
    <t>13. oktober forsvandt 68-årige Orla Mygdam, da han var på fisketur på Limfjorden. Lørdag formiddag er han fundet død.</t>
  </si>
  <si>
    <t>Det bekræfter Midt- og Vestjyllands Politi over for TV Midtvest.</t>
  </si>
  <si>
    <t>- Vi havde en kraftig formodning om, at det var ham. Vi savner ikke andre i området, og tidsmæssigt og fysiologisk passer det med, at han er kommet op til overfladen, fortæller vagtchef ved Midt- og Vestjyllands Politi, Ole Vanghøj, til mediet.</t>
  </si>
  <si>
    <t>Det var en forbikørende borger, der lørdag morgen fik øje på liget. Kort efter kunne et familiemedlem bekræfte, at det var Orla Mygdam.</t>
  </si>
  <si>
    <t>Søgte med helikopter</t>
  </si>
  <si>
    <t>Det var en sen eftermiddag tilbage i oktober, da politiet sammen med JRCC, der er eftersøgnings- og redningstjenesten, og beredskabsstyrelsen sendte en helikopter i luften.</t>
  </si>
  <si>
    <t>Det gjorde de, efter den 68-åriges jolle blev fundet drivende tom rundt i Limfjorden. Han var sejlet ud samme morgen.</t>
  </si>
  <si>
    <t>- Vi indstillede efterforskningen til vands og i luften klokken 23.20 og forventer ikke at finde den forsvundne i live, fortalte vagtchef ved Midt- og Vestjyllands Politi Jan Nørrum til Ekstra Bladet dengang.</t>
  </si>
  <si>
    <t>Afdødes familie er underrettet.</t>
  </si>
  <si>
    <t>https://ekstrabladet.dk/112/kaempe-redningsaktion-til-havs-indstillet-mand-formodet-doed/8326908</t>
  </si>
  <si>
    <t>Tirsdag d. 13. okt. 2020 - kl. 17:58</t>
  </si>
  <si>
    <t>Opdateret tirsdag d. 13. okt. 2020 - kl. 23:54</t>
  </si>
  <si>
    <t>Kæmpe redningsaktion til havs indstillet: Mand formodet død</t>
  </si>
  <si>
    <t>Politi og beredskab igangsatte tirsdag eftermiddag og aften en større redningsaktion i forbindelse med en mulig drukneulykke i Limfjorden. Efterforskningen er nu indstillet</t>
  </si>
  <si>
    <t>Video: Øxenholt Foto</t>
  </si>
  <si>
    <t>Af: Emmely Smith , Emma Buus Mosegaard</t>
  </si>
  <si>
    <t>En kæmpe redningsaktion ved Limfjorden ud for Nykøbing Mors.er tirsdag aften blevet indstillet.</t>
  </si>
  <si>
    <t>- Vi indstillede efterforskningen til vands og i luften klokken 23.20 og forventer ikke at finde den forsvundne i live, fortæller vagtchef ved Midt- og Vestjyllands Politi Jan Nørrum til Ekstra Bladet.</t>
  </si>
  <si>
    <t>- Vi har stadig nogle små strækninger, som vi forsøger at afsøge med hund, fortsætter vagtchefen.</t>
  </si>
  <si>
    <t>Jolle fundet</t>
  </si>
  <si>
    <t>Eftersøgningen blev skudt i gang, da der tidligere tirsdag blev fundet en tom jolle i Limfjorden.</t>
  </si>
  <si>
    <t>Jollen drev rundt med motoren tændt, og det fik politiet og beredskabet til at sende en helikopter i luften.</t>
  </si>
  <si>
    <t>En familie tog senere på dagen kontakt til politiet, fordi de savnede en 68-årig mand, der var taget ud for at fiske klokken 9.</t>
  </si>
  <si>
    <t>Man formoder, at det er denne mand, som er savnet til havs, bekræfter vagtchefen. Familien er underrettet om indstillingen af redningsaktionen.</t>
  </si>
  <si>
    <t>Bliv væk'</t>
  </si>
  <si>
    <t>På Twitter skrever politiet tidligere, at familien til den savnede hade gennemgået bådens GPS og redskaber og kunne se, at den 68-årige havde forsøgt at sætte hummertejner op omkring den nordvestlige spids af Fur cirka klokken 10.30.</t>
  </si>
  <si>
    <t>Den sidste tejne var ikke blevet monteret.</t>
  </si>
  <si>
    <t>Det var JRCC, der var eftersøgnings- og redningstjenesten, som sammen med beredskabsstyrelsen og Midt- og Vestjyllands Politi søgte efter bådens ejermand.</t>
  </si>
  <si>
    <t>JRCC, Lyngby Radio, redningshelikoptere fra Aalborg og Skrydstrup,MHV Manø, Nørre Vorupør Redningsstation, DSRS Løgstør, og beredskabet indsat. Fisker faldet i vandet nord for Fur. Eftersøgning med Helikoptere og skibe men ej fundet. Eftersøgningen blev indstillet, da området var gennemsøgt med en dækningsgrad på over 1.</t>
  </si>
  <si>
    <t>___________________________________________________________________________________________"</t>
  </si>
  <si>
    <t>8.35559783776957,55.8929057440354,"14/10-20, mand 69, Skaven Strand Turist mister livet under surfing på Ringkøbing Fjord</t>
  </si>
  <si>
    <t>Manden blev fløjet til Aarhus Universitetshospital, hvor han blev erklæret død. Arkivfoto: Mads Dalegaard</t>
  </si>
  <si>
    <t>En 69-årig mand fik problemer under surfing og blev fløjet til hospital i Aarhus, hvor han blev erklæret død.</t>
  </si>
  <si>
    <t>14 okt. 2020 kl. 17:35</t>
  </si>
  <si>
    <t>En 69-årig tysk turist mistede onsdag eftermiddag livet, da han var ude at surfe på Ringkøbing Fjord.</t>
  </si>
  <si>
    <t>- Vi får klokken 13.34 en anmeldelse om, at en surfer har problemer i den sydlige del af fjorden ud for Skaven Strand, fortæller politiets vagtchef Henrik Nielsen.</t>
  </si>
  <si>
    <t>Manden var bevidstløs, da det lykkedes at få ham op af vandet. Der blev ydet førstehjælp, men hans liv stod ikke til at redde, og da han med helikopter nåede frem til Aarhus Universitetshospital, blev han erklæret død.</t>
  </si>
  <si>
    <t>Hans pårørende er underrettet.</t>
  </si>
  <si>
    <t>https://jv.dk/artikel/turist-mister-livet-under-surfing-p%C3%A5-ringk%C3%B8bing-fjord"</t>
  </si>
  <si>
    <t>11.7943384066897,56.3623170836133,"13/10-20, mand 21, Saqqaq i Grønland Politiet indstiller eftersøgning af ung mand</t>
  </si>
  <si>
    <t>Arktisk Kommando og Grønlands Politi har indstillet eftersøgningen efter den savnede 21-årig Finn Looqi Lange, som har været forsvundet siden tirsdag aften.</t>
  </si>
  <si>
    <t>REDAKTIONENLørdag, 17. oktober 2020 - 09:22</t>
  </si>
  <si>
    <t>Eftersøgningen af 21-årige Finn Looqi Lange, der sidst blev set i bygden Saqqaq ved havnen tirsdag, er indstillet.</t>
  </si>
  <si>
    <t>- Eftersøgningen blev indstillet fredag klokken 23.45, fremgår det.</t>
  </si>
  <si>
    <t>LÆS OGSÅ:</t>
  </si>
  <si>
    <t>Savnet mand eftersøges ved bygd</t>
  </si>
  <si>
    <t>Der har været en intensiv eftersøgning af Finn Looqi Lange både med Arktisk Kommandos inspektionsfartøj Knud Rasmussen og med deres SAR-fartøj, droner, ligesom Air Greenlands S-61 helikopter har afsøgt stort dele af Diskobugten og området omkring Saqqaq.</t>
  </si>
  <si>
    <t>- Der har desuden været civile både, som ellers har ledt efter den savnede. Arktisk Kommando og Politiet takker for deres frivillige indsats, oplyser politiet.</t>
  </si>
  <si>
    <t>Nærmeste pårørende er underrettet om indstilling af eftersøgningen, meddeles det.</t>
  </si>
  <si>
    <t>16. oktober, 2020 - Kl. 10.25</t>
  </si>
  <si>
    <t>Arktisk Kommando: Eftersøgning af jolle i Diskobugten. Person afsejlet fra Saqqaq natten til onsdag, men er ikke dukket op i formodet bestemmelseshavn. Knud Rasmussen indsat med Grønlands Politi om bord. S-61 helikopter deltager ligeledes i eftersøgning. Eftersøgningsområdet er 70 x 12 sømil."</t>
  </si>
  <si>
    <t>9.8791456664116,57.0429702069488,"20/10-20, kvinde 75, Aalborg Nordjyske.dk</t>
  </si>
  <si>
    <t>Drukneulykke: Livløs kvinde bjærget op af Kridtgraven</t>
  </si>
  <si>
    <t>Det var en hundelufter, der opdagede den livløse kvinde i søen</t>
  </si>
  <si>
    <t>Foto: Henrik Bo</t>
  </si>
  <si>
    <t>AALBORG:En 75-årig kvinde mistede tirsdag livet i en drukneulykke i Kridtgraven i Hasseris i Aalborg.</t>
  </si>
  <si>
    <t>Det oplyser vagtchef Jess Falberg, Nordjyllands Politi.</t>
  </si>
  <si>
    <t>Kvinden blev omkring middag bjærget op af Kridtgraven, efter en person, der var ude at lufte sin hund, slog alarm kort efter klokken 11.</t>
  </si>
  <si>
    <t>- Vedkommende så en livløs person, der lå fire fem meter fra land, fortæller indsatsleder ved Nordjyllands Beredskab, Niels Eltzholtz.</t>
  </si>
  <si>
    <t>Han fortæller, at beredskabet rykker ud med de almindelige biler samt en båd, når der kommer en anmeldelse om drukneulykke.</t>
  </si>
  <si>
    <t>Nordjyllands Beredskab satte båden i vandet, og fik en kvinde bjærget op.</t>
  </si>
  <si>
    <t>- Vi bjærgede kvinden op i båden og sejlede hende ind til en ventende ambulance, der kørte hende til sygehuset, siger Niels Eltzholtz.</t>
  </si>
  <si>
    <t>Kvindens liv stod dog ikke til at redde, og hun blev erklæret død på sygehuset, fortæller vagtchefen.</t>
  </si>
  <si>
    <t>Politiet oplyser, at der ikke er tegn på en forbrydelse."</t>
  </si>
  <si>
    <t>11.0380628771305,55.3429816201612,"Ukendt, 22/10-20, person, Storebæltsbroen Person fundet efter redningsaktion ved Storebæltsbroen</t>
  </si>
  <si>
    <t>Opdateret 22. oktober 2020 kl. 16:39</t>
  </si>
  <si>
    <t>Slagelse - 22. oktober 2020 kl. 14:51</t>
  </si>
  <si>
    <t>Af Helge Wedel</t>
  </si>
  <si>
    <t>Kontakt redaktionen</t>
  </si>
  <si>
    <t>Redningshelikopter, Falcks redningsbåd og dykkere fra Fyn var torsdag eftermiddag i aktion i Storebælt ved højbroen på Storebæltsbroen.</t>
  </si>
  <si>
    <t>Klokken 13.41 blev det anmeldt, at en bil kort forinden var standset midt på højbroen, hvorefter en person var hoppet ud fra broen.</t>
  </si>
  <si>
    <t>Bilen var på vej mod Fyn. Det er uvist, om den springende person var en mand eller kvinde.</t>
  </si>
  <si>
    <t>Vagtchef ved Sydsjællands og Lollands-Falsters Politi ønsker ved 16-tiden ikke af hensyn til pårørende at oplyse yderligere ud over, at det er lykkedes redningsmandskabet at finde en person i vandet.</t>
  </si>
  <si>
    <t>Indsatsleder Jens Quitzau oplyste tidligere til Sjællandske, at der er sydgående strøm i Storebælt. Samtidig blæser en frisk sydvestlig vind i den modsatte retning, hvilket umiddelbart gøre det svært at udregne, hvordan personen bevæger sig, hvis vedkommende befinder sig i overfladen.</t>
  </si>
  <si>
    <t>Fra Odense ankom dykkere til revspidsen, hvor to dykkere gjorde sig klar. I Falcks redningsbåd er der tre personer.</t>
  </si>
  <si>
    <t>Båden blev sat i vandet fra Flådestation Korsør klokken 13.46 blot få minutter efter alarmen lød, hvorfor den hurtiggående båd på kort tid var ude under højbroen for at søge efter personen.</t>
  </si>
  <si>
    <t>Kort tid ankom også en redningshelikopter.</t>
  </si>
  <si>
    <t>Trafikken på Storebæltsbroen i retning mod Fyn var næsten gået i stå ved 14.30-tiden, hvor politiet undersøgte den efterladte bil."</t>
  </si>
  <si>
    <t>11.7945852858607,56.3484591795982,"23/10-20, person, Ukkusissat, Grønland Politi: Eftersøgning indstilles ved Ukkusissat</t>
  </si>
  <si>
    <t>En eftersøgning efter en person, der formentlig faldt af jollen fredag sen eftermiddag, er indstillet.</t>
  </si>
  <si>
    <t>KASSAALUK KRISTIANSENSøndag, 25. oktober 2020 - 11:04</t>
  </si>
  <si>
    <t>Grønlands Politi har valgt at indstille eftersøgningen efter en person, der formentlig er faldet af jollen ved en gletscher ved Ukkusissat.</t>
  </si>
  <si>
    <t>Et vidne alarmerede politiet via en mayday til Aasiaat Radio fredag klokken 17.16. Vidnet fortalte, at en jolle blev ramt af faldende stykker is fra gletscheren, og at en person er faldet over bord.</t>
  </si>
  <si>
    <t>- Vi var udfordret. Vi kunne ikke sende en helikopter med det samme, på grund af, mørket var på vej. Derfor var en fiskekutter og ti lokale joller med til eftersøgningen fredag eftermiddag til sent aften, hvor også to politibetjente fra Uummannaq deltog, fortæller vagthavende i Grønlands Politi, Julie Senderovitz Bendtsen til Sermitsiaq.AG.</t>
  </si>
  <si>
    <t>Først lørdag blev en helikopter sendt i luften, som kunne assistere ved eftersøgningen.</t>
  </si>
  <si>
    <t>Person ikke fundet</t>
  </si>
  <si>
    <t>Vagthavende fortæller, at det ikke er lykkedes politiet eller de lokale at finde den forulykkede. Grønlands Politi har indstillet eftersøgningen i går eftermiddag. Pårørende er underrettet.</t>
  </si>
  <si>
    <t>- Vi vil gerne sige tak til de lokale, der deltog ved efterforskningen. Vi vil også gerne understreger, at de folk, der deltog ved eftersøgningen kan rette henvendelse til sundhedsvæsenet, hvis de føler sig tynget eller ked af det, forklarer Julie Senderovitz Bendtsen.</t>
  </si>
  <si>
    <t>Sidste år mistede tre mænd livet i samme område, som den person, faldt af borde fredag."</t>
  </si>
  <si>
    <t>VIDEBÆK</t>
  </si>
  <si>
    <t>Død mand fundet i gammel brunkulsgrav</t>
  </si>
  <si>
    <t>Midt på eftermiddagen lørdag modtog Midt- og Vestjyllands Politi en anmeldelse, om at en mand var fundet død i en brunkulsgrav. Arkivfoto: Henrik Reintoft</t>
  </si>
  <si>
    <t>31 okt. 2020 kl. 18:12</t>
  </si>
  <si>
    <t>Mikael Sand misaaf dbrs.dk</t>
  </si>
  <si>
    <t>Videbæk: Midt på eftermiddagen lørdag modtog Midt- og Vestjyllands Politi en anmeldelse, om at en mand var fundet død i en brunkulsgrav på Gl. Kirkevej i Videbæk.</t>
  </si>
  <si>
    <t>Vagtchefen ved Midt- og Vestjyllands Politi, Jan Nørrum, fortæller, at manden har ligget i søen i længere tid.</t>
  </si>
  <si>
    <t>- Der er dog intet, der tyder på, at der er sket noget mistænkeligt i forbindelse med dødsfaldet, siger Jan Nørrum.</t>
  </si>
  <si>
    <t>Den afdøde, der kan være en 33-årig polak, som forsvandt i området 18. juli 2020, er bragt til Herning Sygehus med henblik på endelig identifikation.</t>
  </si>
  <si>
    <t>- Der venter nu et større arbejde med at få fastslået den endelige identifikation, før pårørende kan underrettes, siger vagtchefen videre.</t>
  </si>
  <si>
    <t>Den afdøde mand blev fundet ved brunkulssøen på Gl. Kirkevej nær Ejstrup ved Videbæk. Foto: Google Maps</t>
  </si>
  <si>
    <t>I DAG KL. 18:04 NYNNE HEIN MØLLER</t>
  </si>
  <si>
    <t>Død mand fundet i brunkulsgrav i Vestjylland</t>
  </si>
  <si>
    <t>En død mand er blevet fundet i en gammel brunkulsgrav i den vestjyske by Videbæk. Det oplyser Midt- og Vestjyllands Politi på Twitter.</t>
  </si>
  <si>
    <t>Manden har ifølge politiet ligget der længe, og der er intet mistænkeligt over dødsfaldet.</t>
  </si>
  <si>
    <t>Politiet mener, at der kan være tale om en 33-årig polak, som forsvandt i området den 18. juli. Men et større arbejde venter nu for at få personen endelig identificeret.</t>
  </si>
  <si>
    <t>Død mand fundet i brunkulsgrav - muligvis forsvundet polak</t>
  </si>
  <si>
    <t>Både politi og redningsberedskab var til stede efter fundet af den døde mand.</t>
  </si>
  <si>
    <t>31. okt 2020, kl. 18:08</t>
  </si>
  <si>
    <t>Robin Ettinger Julsgaard</t>
  </si>
  <si>
    <t>Der er lørdag eftermiddag fundet en død mand i en brunkulsgrav ved Videbæk.</t>
  </si>
  <si>
    <t>Det oplyser Midt- og Vestjyllands Politi på twitter.</t>
  </si>
  <si>
    <t>Politiet fik meldingen klokken 15.56, hvorefter Brand &amp; Redning MidtVest var først på stedet.</t>
  </si>
  <si>
    <t>Efter undersøgelser kunne politiet konstatere, at det er en mand, der har ligget længe i vandet. Politiet skriver på Twitter, at der kan være tale om en 33-årig polak, som forsvandt i samme område den 18. juli i år.</t>
  </si>
  <si>
    <t>Der er intet mistænkeligt ved fundet af den døde mand, oplyser politiet.</t>
  </si>
  <si>
    <t>Nu skal politiet i gang med et større identifikationsarbejde, før de pårørende kan underrettes."</t>
  </si>
  <si>
    <t>8.17163192077808,55.9290084712915,"13/11-20, mand 76, Haurvig Forsvaret  Døgnrapport</t>
  </si>
  <si>
    <t>Døgnrapporten 16-11-2020</t>
  </si>
  <si>
    <t xml:space="preserve">Hændelser i det nationale beredskab i weekenden. Døgnrapporten opdateres på alle hverdage. </t>
  </si>
  <si>
    <t>16. november, 2020 - Kl. 08.18</t>
  </si>
  <si>
    <t>13. november</t>
  </si>
  <si>
    <t>12.19. Hvide Sande Redningsstation blev indsat, da en havjæger var udeblevet. Jægeren blev fundet livløs i vandet. Redningsbåden sejlede jægeren til land og forsøgte genoplivning. En læge erklærede personen for død.</t>
  </si>
  <si>
    <t>https://dbrs.dk/artikel/j%C3%A6ger-druknet-s%C3%B8n-fandt-sin-far-livl%C3%B8s-i-fjorden""&gt;https://dbrs.dk/artikel/j%C3%A6ger-druknet-s%C3%B8n-fandt-sin-far-livl%C3%B8s-i-fjorden&lt;/a&gt;HVIDE SANDE</t>
  </si>
  <si>
    <t>Jæger druknet: Søn fandt sin far livløs i fjorden</t>
  </si>
  <si>
    <t>Hvide Sande Redningsstation sendte den lille redningsbåd af sted for at lede efter den savnede jæger på Ringkøbing Fjord. Arkivfoto</t>
  </si>
  <si>
    <t>76-årig mand fra Hvide Sande druknede fredag formiddag i Ringkøbing Fjord.</t>
  </si>
  <si>
    <t>16 nov. 2020 kl. 10:34</t>
  </si>
  <si>
    <t>Anita Rahbek aniraf dbrs.dk</t>
  </si>
  <si>
    <t>HAURVIG: Bekymrede familiemedlemmer slog fredag formiddag alarm, da en 76-årig mand fra Hvide Sande ikke kom hjem til det aftalte tidspunkt fra en andejagt på Ringkøbing Fjord.</t>
  </si>
  <si>
    <t>- Manden var sejlet ud fra Olsens Pold, den lille havn ved Haurvig, i en pram for at skyde ænder. Men da han ikke kom hjem kl. 9.30, alarmerede familien politiet, fortæller Bjarne Højgaard fra lokalpolitiet i Ringkøbing.</t>
  </si>
  <si>
    <t>Familien kontaktede politiet ved 11-tiden, hvorefter redningsvæsnet fra Hvide Sande Havn blev sendt af sted i den lille redningsbåd.</t>
  </si>
  <si>
    <t>Fandt tom pram</t>
  </si>
  <si>
    <t>Familiemedlemmer tog desuden selv af sted for at lede efter den 76-årige mand, blandt andet ved den lille havn ved Haurvig.</t>
  </si>
  <si>
    <t>Her fandt sønnen først farens tomme pram og kort tid efter sin far drivende livløs i vandet. Med hjælp fra redningsbåden blev den 76-årige mand sejlet i land.</t>
  </si>
  <si>
    <t>- Man forsøgte at genoplive manden, men det lykkedes ikke, siger Bjarne Højgaard.</t>
  </si>
  <si>
    <t>Den 76-årige jæger blev erklæret død af en læge på stedet. Det er uvist, hvorfor manden faldt overbord."</t>
  </si>
  <si>
    <t>12.5957770333641,55.6807395354739,"31/12-20, ukendt, Københavns Havn Torsdag d. 31. dec. 2020 - kl. 19:06</t>
  </si>
  <si>
    <t>Redningsaktion ved bro</t>
  </si>
  <si>
    <t>En person er blevet reddet op af vandet ved Kvæsthusbroen i København</t>
  </si>
  <si>
    <t>Af: Emmely Smith</t>
  </si>
  <si>
    <t>Hovedstadens Beredskab rykkede torsdag ud til Kvæsthusbroen i indre København, hvor en person befandt sig i vandet.</t>
  </si>
  <si>
    <t>Det oplyste de på Twitter.</t>
  </si>
  <si>
    <t>Redningskøretøjer på vej til Kvæsthusbroen, vi har en person i vandet og vi ankommer om et kort øjeblik,' skrev de.</t>
  </si>
  <si>
    <t>Korte efter meldte beredskabet, at personen er blevet reddet op af vandet.</t>
  </si>
  <si>
    <t>Vores overfladereddere var hurtigt på stedet og har taget en person op. Vi overgiver vedkommende til akutberedskabet og returnerer,' skriver de."</t>
  </si>
  <si>
    <t>10.1832489630553,57.5973091113266,"Non-fatal, 10/8-20, mand 87, Uggerby Strand Hun reddede 87-årig fra druknedøden: - Jeg er ikke nogen god svømmer, men ingen andre reagerede</t>
  </si>
  <si>
    <t>Nordjyske.dk 8. marts 2021 Claus T. Kræmmergård Journalist</t>
  </si>
  <si>
    <t xml:space="preserve">Strandtur udviklede sig dramatisk for Ann-Katrine Nielsen Opdateret med kommentar fra Thomas Klitgaard </t>
  </si>
  <si>
    <t>UGGERBY/TVERSTED: 46-årige Ann-Katrine Nielsen er alenemor til tre børn, bor i Tversted - og arbejder som lærer på Bagterpskolen i Hjørring.</t>
  </si>
  <si>
    <t>Hun havde på ingen måde forestillet sig det udfald, som dagen 10. august 2020 ville få.</t>
  </si>
  <si>
    <t>Det, der starter som en hyggelig strandtur, ender med en dramatisk redningsaktion. Og efterfølgende er Ann-Katrine Nielsen hædret for sin heltemodige indsats for at redde 87-årige Ditlev Nielsen.</t>
  </si>
  <si>
    <t>Men inden episoden føler hun sig på ingen måde som en helt den pågældende dag.</t>
  </si>
  <si>
    <t>- Jeg er på stranden sammen med min kæreste, hans tre børn - og hans forældre. Og det er faktisk en af de første gange, jeg skal møde hans forældre, så det hele er sådan lidt anspændt og lidt nyt. Men vi skal spise aftensmad nede på Uggerby Strand, fortæller hun.</t>
  </si>
  <si>
    <t>Råb fra vandet</t>
  </si>
  <si>
    <t>Da kæresten på et tidspunkt er på toilet med et af børnene, er det pludselig som om, Ann-Katrine Nielsen hører nogen råbe fra vandet.</t>
  </si>
  <si>
    <t>Der er en del mennesker på den ret brede Uggerby Strand - blandt andet nogle i vandkanten, der leger. Efter nogle øjeblikke kan Ann-Katrine Nielsen se en person, der ligger længere ude i bølgerne og vifter med hænderne. Men ingen andre på stranden har tilsyneladende opdaget det.</t>
  </si>
  <si>
    <t>- Jeg er ikke sådan en sporty type på nogen måde, og jeg tænker heller ikke, at jeg er nogen god svømmer, men ingen andre reagerede. Og så begynder jeg at bevæge mig udad til ham, fortæller hun.</t>
  </si>
  <si>
    <t>Ann-Katrine Nielsens svigerfar har også opdaget, hvad der sker - og han råber til hende, at han løber længere ned ad stranden for at få hjælp fra en båd.</t>
  </si>
  <si>
    <t>- Inden han siger det, så når jeg at stoppe op og tænke, at det er virkelig dumt, at jeg gør det her. Jeg når lige at tænke, at det faktisk er farligt, det jeg har gang i. Men da han siger, at han vil få fat på den båd, så tøver jeg overhovedet ikke. Så skal jeg bare ud til den person ude i vandet for at fortælle, at hjælpen er på vej. Så svømmer jeg derud, og det går bare virkelig, virkelig stærkt.</t>
  </si>
  <si>
    <t>Ann-Katrine Nielsen kan mærke, at den stærke strøm i det, der viser sig at være et hestehul, hastigt trækker hende udad til et sted mellem anden og tredje revle. Her får hun kontakt med Ditlev Nielsen, der har kæmpet forgæves mod den kraftige strøm.</t>
  </si>
  <si>
    <t>Hestehul</t>
  </si>
  <si>
    <t>Grafik: Jette Klokkerholm</t>
  </si>
  <si>
    <t>- Da jeg kigger ind, tænker jeg, at det er godt, jeg ikke skal svømme ind selv. Jeg synes, der var langt ind - og der var dybt, fortæller hun.</t>
  </si>
  <si>
    <t>- Vi forsøger ikke på nogen måde at svømme indad. Vi bliver bare liggende, og jeg tænker, at min største opgave er småsludre med Ditlev for at få ham til at slappe lidt af, så han ikke går i panik. Hvis han går i panik, ville det være det værste, der kunne ske.</t>
  </si>
  <si>
    <t>Snart efter når båden frem til dem.</t>
  </si>
  <si>
    <t>I båden sidder 33-årige Thomas Klitgaard sammen med sin svoger, 36-årige Nicolai Andersen. Der er efterhånden langt ind til stranden.</t>
  </si>
  <si>
    <t>- Var vi ikke kommet i en båd, så tror jeg faktisk ikke, at de havde været her i dag. De er et godt stykke ude på den anden side af anden revle, fortæller Thomas Klitgaard.</t>
  </si>
  <si>
    <t>Men ved hjælp af båden bliver der sat kurs mod strandbredden, og lidt senere er alle sikkert inde på land igen.</t>
  </si>
  <si>
    <t>Tankerne går i gang senere</t>
  </si>
  <si>
    <t>Hele tiden undervejs er Ann-Katrine Nielsen meget rolig - først senere reflekterer hun over situationen.</t>
  </si>
  <si>
    <t>- Natten efter havde jeg virkelig svært ved at sove. Så kom alle tankerne om, hvad der kunne være sket - og at det faktisk var rigtigt farligt, hvad jeg havde gjort.</t>
  </si>
  <si>
    <t>Ann-Katrine Nielsen er i dag lykkelig for, at hun forsøgte at hjælpe Ditlev Nielsen. Og hun glæder sig også over, at den 87-årige mand sætter så meget pris på hendes indsats, at han har sørget for, hun er blevet hædret af ""Carnegies Belønningsfond for Heltemod"".</t>
  </si>
  <si>
    <t>- Det er ikke noget, jeg går og praler med, at jeg sådan har reddet en mand. Men jeg er da utroligt glad for, at han synes, jeg skal have en belønning. Det er jeg da taknemmelig over. Men jeg havde jo gjort det uanset hvad, siger hun og tilføjer, at hun faktisk også har fået en del ud af mødet på Uggerby Strand.</t>
  </si>
  <si>
    <t>- Det har jo været en fantastisk oplevelse også. Tænk sig, at man sådan lige pludselig en dag - ud af det blå - møder et menneske, som man aldrig har mødt før. Og så får man sådan en forbindelse til ham bagefter. Han er et meget spændende menneske, siger hun om den 87-årige tidligere byretsdommer, Ditlev Nielsen.</t>
  </si>
  <si>
    <t>Ann-Katrine Nielsen på Uggerby Strand, hvor hun i august 2020 reddede Ditlev Nielsen fra druknedøden. Foto: Kim Dahl Hansen Uggerby Strand er en af de populære badestrande i Vendsyssel. Foto: Kim Dahl Hansen</t>
  </si>
  <si>
    <t>Ditlev Nielsen fra Dragør var i august 2020 tæt på at drukne ved Uggerby Strand - men han blev reddet af Ann-Katrine Nielsen. Foto: Bente Poder</t>
  </si>
  <si>
    <t>https://nordjyske.dk/nyheder/hjoerring/hun-reddede-87-aarig-fra-druknedoeden-jeg-er-ikke-nogen-god-svoemmer-men-ingen-andre-reagerede/963ef4be-829f-4879-a510-9228394df661"</t>
  </si>
  <si>
    <t>12.4987200095474,55.6801465765153,"Non-fatal, x/10-20, mand 12, Damsøbadet Ægtepar reddede 12-årig fra druknedøden: - Jeg var sindssygt bange for, at der var gået for lang tid</t>
  </si>
  <si>
    <t xml:space="preserve"> Ugeavisen.dk/kbhliv 12. marts 2021 Julie Stougaard</t>
  </si>
  <si>
    <t>Ægteparret Rikke og Jonas Kruse Stensgaard har modtaget en dusør og et diplom fra Københavns Politi, fordi de var med til at redde en 12-årig dreng fra at drukne i Damsøbadet på Frederiksberg.</t>
  </si>
  <si>
    <t>Rikke Kruse Stensgaard blev noget overrasket, da hun for noget tid siden opdagede, at der var gået 1000 kroner ind på hendes konto, og at pengene var fra politiet. Men da hun så, at der stod 'dusør', gik det op for hende, at det handlede om en episode i Damsøbadet i oktober sidste år.</t>
  </si>
  <si>
    <t>Rikke og hendes mand, Jonas, sidder i svømmehallen og venter på deres to drenge, som har været til svømning og er ved at klæde om. Rikke kigger ud over vandet og spotter pludselig en dreng, der, modsat de andre børn, befinder sig midt ude i vandet. Han bevæger sig slet ikke og ligger nærmest lodret i vandet.</t>
  </si>
  <si>
    <t>- Der er noget helt galt, siger Rikke til sin mand, og begge skynder de sig ned af trappen fra svømmehallens førstesal, mens Jonas ringer 112.</t>
  </si>
  <si>
    <t>Giver straks hjertemassage</t>
  </si>
  <si>
    <t>De andre børn og svømmetræneren har ifølge Rikke befundet sig på den anden side af en stolpe, der et øjeblik har skabt en blind vinkel. Da parret kommer ned til bassinkanten, har svømmetræneren reddet den 12-årige dreng op af vandet, og Rikke lægger sig straks på knæ og begynder at give drengen, som begynder at blive blå i hovedet, hjertemassage.</t>
  </si>
  <si>
    <t>Det var meget hektisk, pludselig kom en masse mennesker flyvende. Der var tre reddere, en indsatsleder og også politi.</t>
  </si>
  <si>
    <t>- Jeg har taget et førstehjælpskursus samt et opfølgende kursus, og jeg tøvede slet ikke, jeg gik bare i gang. Jeg vil virkelig opfordre til, at man tager et førstehjælpskursus. Jeg er så glad for, at jeg har taget sådan et, for ellers ville jeg bare have stået og tænkt 'shit, shit, shit' og ikke vidst, hvad jeg skulle gøre, siger Rikke, som beskriver indsatsen som en holdindsats, hvor hun og Jonas, svømmetræneren og andre vidner hjælper hinanden.</t>
  </si>
  <si>
    <t>Ikke ved bevidsthed</t>
  </si>
  <si>
    <t>Efter lidt tid bytter hun med Jonas, som overtager hjertemassagen, mens Rikke tager telefonen.</t>
  </si>
  <si>
    <t>- Jeg fik at vide, at der ville gå seks minutter, og det føltes bare som så lang tid. Jeg var sindssygt bange for, at der var gået for lang tid, og at drengen ikke ville klare den eller få mén, for han var ikke ved bevidsthed på noget tidspunkt, fortæller Rikke.</t>
  </si>
  <si>
    <t>Pludselig er ambulancen der, og en masse mennesker iler til stedet, husker hun.</t>
  </si>
  <si>
    <t>- Det var meget hektisk, pludselig kom en masse mennesker flyvende. Der var tre reddere, en indsatsleder og også politi.</t>
  </si>
  <si>
    <t>Får chokolade og blomster</t>
  </si>
  <si>
    <t>Senere får de at vide af politiet, at drengen er bragt til Rigshospitalet, og at han trækker vejret, men mere ved de ikke det første stykke tid.</t>
  </si>
  <si>
    <t>- Det skete faktisk på min fødselsdag, og min yngste søn kunne se, at jeg var ked af det - det havde jo været en voldsom oplevelse for os allesammen - og sagde 'var det ikke bare det værste, du kunne forestille dig ske på din fødselsdag?'. Men jeg sagde til ham, at det er da den bedste fødselsdagsgave, hvis man kan være med til at redde et liv, fortæller Rikke.</t>
  </si>
  <si>
    <t>Efterfølgende sender svømmehallen en fællesbesked ud om episoden og oplyser, at drengen efter omstændighederne har det godt, og senere ringer den 12-årige drengs mor til Jonas og takker dem og fortæller, at han ikke har nogen mén.</t>
  </si>
  <si>
    <t>- Det var en stor lettelse at høre, og hun var bare så sød. Hun har også sendt blomster og chokolade til os til jul, siger Rikke.</t>
  </si>
  <si>
    <t>Både hun og Jonas har modtaget en dusør og fået et diplom tilsendt fra Københavns Politi. Normalt inviteres dusørmodtagere ind til en ceremoni på Politigården, men på grund af corona har det ikke været muligt."</t>
  </si>
  <si>
    <t>9.5067819443935,55.2517683190952,"13/11-20, mand 65, Haderslev Havn jv.dk</t>
  </si>
  <si>
    <t>HADERSLEV</t>
  </si>
  <si>
    <t>Efter nyt dødsfald: Sikkerheden i havnen er i orden</t>
  </si>
  <si>
    <t>Manden blev fundet flydende i kanalen mellem de tidligere VUC-bygninger kaldet Lighthouse og Flowfactory på havnen. Arkivfoto: Haderslev Kommune</t>
  </si>
  <si>
    <t>17 nov. 2020 kl. 16:28</t>
  </si>
  <si>
    <t>Larz Grabau LGRaf jv.dk</t>
  </si>
  <si>
    <t>HADERSLEV: En 65-årig lokal mand omkom torsdag eller fredag. Han blev konstateret død, efter han var hentet op af havnebassinet/kanalen ved VUC-bygningen fredag ved 7-tiden.</t>
  </si>
  <si>
    <t>Mandag var der ligsyn. Det blev konstateret, at manden var druknet. Han havde ingen skader.</t>
  </si>
  <si>
    <t>Der var efterladt en cykel og en cykelhjelm på kajkanten.</t>
  </si>
  <si>
    <t>På grund af det nye dødsfald i havnebassinet, hvor der tidligere har været drukneulykker, har kommunen undersøgt forholdene. Blandt andet om lys, stige, redningskrans samt -liner med reflekser var hele og virkede.</t>
  </si>
  <si>
    <t>- Det er i orden det hele. Der har været lys på. Der er jo ikke nogen, der ved, om manden har fået et ildebefindende og er faldet i, siger konstitueret havnefoged Klaus Ulrich.</t>
  </si>
  <si>
    <t>I august 2013 faldt en mand i kanalen og druknede. I december samme år kørte en mand i samme kanal og druknede.</t>
  </si>
  <si>
    <t>jv.dk HADERSLEV</t>
  </si>
  <si>
    <t>Død mand blev fundet i kanal i Haderslev Havn</t>
  </si>
  <si>
    <t>Den døde mand lå i kanalen mellem VUC Syd Lighthouse til venstre og Flow Factory til højre. Arkivfoto: Jacob Schultz</t>
  </si>
  <si>
    <t>13 nov. 2020 kl. 16:31</t>
  </si>
  <si>
    <t>HADERSLEV: Fredag morgen var der en redningsaktion med Brand &amp; Redning Sønderjyllands båd Livredderen i Haderslev Havn. Politi og ambulance var også til stede.</t>
  </si>
  <si>
    <t>En forbipasserende havde klokken 6.39 opdaget, at der lå en livløs person i vandet ved udmundingen fra kanalen mellem den tidligere VUC-bygning og Flow Factory.</t>
  </si>
  <si>
    <t>Manden blev bjerget af fire Falck-folk og indsatslederen. Han blev kort efter erklæret død. Politiet efterforskede sagen i løbet af fredagen og har identificeret manden og underrettet de pårørende.</t>
  </si>
  <si>
    <t>Der er tale om en lokal 65-årig mand.</t>
  </si>
  <si>
    <t>- Kan I sige, hvor længe han har ligget der?</t>
  </si>
  <si>
    <t>- Nej, ikke endnu, siger vagtchef Karsten Høy.</t>
  </si>
  <si>
    <t>Manden har hverken været efterlyst eller meldt savnet.</t>
  </si>
  <si>
    <t>Der skal være ligsyn i næste uge. Formodningen er, at han er druknet.</t>
  </si>
  <si>
    <t>- Der er ikke noget, der tyder på, at det er et mistænkeligt dødsfald. Vi mener ikke, der ligger nogen forbrydelse bag. Vi afventer, om ligsynet giver anledning til andet."</t>
  </si>
  <si>
    <t>9.74972003614992,55.5189912070692,"?16/11-20, ukendt, Lille Bælt Fredericiaavisen.dk</t>
  </si>
  <si>
    <t>TrekantBrand kaldt til mulig drukneulykke i Snoghøj</t>
  </si>
  <si>
    <t>Af Frank Jensen -13:52 - 16. november 20200</t>
  </si>
  <si>
    <t>14.41: AVISEN erfarer, at der muligvis er tale om en tragisk hændelse, hvorfor vi stopper med at dække fra stedet.</t>
  </si>
  <si>
    <t>13.59: På stedet ser vores reporter to patruljevogne, der holder helt ud til vandet. Betjentene leder.</t>
  </si>
  <si>
    <t>Der holder også en patrulje på Fyns-siden. Alle kigger ud på bæltet.</t>
  </si>
  <si>
    <t>Pt. vil myndighederne ikke udtale sig.</t>
  </si>
  <si>
    <t>14.03: En båd sejler rundt ved Den Nye Lillebæltsbro og leder, dertil kommer, at der holder en bil på Lillebæltsbroen med udrykning. Der er en ambulance, lægeambulance og to brandbiler på stedet.</t>
  </si>
  <si>
    <t>Stor aktion ved mulig drukneulykke i Lillebælt: Eftersøgningen er nu indstillet</t>
  </si>
  <si>
    <t>Adskillige redningsmandskaber var i gang mandag eftermiddag ved Lille Næs. Klokken 15.30 blev eftersøgningen dog indstillet, oplyser politiet. Foto: Kathrine Jensen</t>
  </si>
  <si>
    <t>Mandag middag var flere myndigheder i gang i og omkring Lillebælt på Jyllandssiden ved Den Ny Lillebæltsbro. Politiet havde forud fået en anmeldelse om, at en person var set stå på broen.</t>
  </si>
  <si>
    <t>16 nov. 2020 kl. 18:14</t>
  </si>
  <si>
    <t>Kathrine Jensen kajenaf frdb.dk</t>
  </si>
  <si>
    <t>Fredericia: Mandag kort før klokken 14 blev TrekantBrand kaldt ud til Lillebælt nær dykkerklubben ved Lille Næs. Meldingen lød på en drukneulykke på havet, og frem til omkring klokken 15.30 ledte myndigheder storstilet efter en person i både luften, på vandet og på land.</t>
  </si>
  <si>
    <t>Sen eftermiddag oplyser vagtchef ved Sydøstjyllands Politi, Jeppe Thranum, at eftersøgningen var blevet indstillet.</t>
  </si>
  <si>
    <t>Det besluttes først på et senere tidspunkt, hvorvidt efterforskningen skal genoptages. Det skal ske efter en vurdering af øvrige omstændigheder. Blandt andet skal vidner afhøres. Derefter skal det vurderes, hvorvidt der er grundlag for at genoptage eftersøgningen. Det sker, ifølge vagtchefen, tidligst tirsdag.</t>
  </si>
  <si>
    <t>En redningshelikopter kredsede omkring Lillebælt mandag eftermiddag. Det skete efter, at anmeldere havde kontaktet politiet med besked om, at en person var set stå på broen. Foto: Kathrine Jensen</t>
  </si>
  <si>
    <t>Tidligere på dagen oplyste politiet, at anmeldere havde oplyst, at en person var set stå på Den Ny Lillebæltsbro.</t>
  </si>
  <si>
    <t>Strøm og vind udfordrede</t>
  </si>
  <si>
    <t>Politiet har en stærk formodning om identiteten på personen, man mandag ledte efter, men status hen på eftermiddagen var, at de pårørende endnu ikke var underrettet.</t>
  </si>
  <si>
    <t>Da Fredericia Dagblad ankom til stedet kort efter klokken 14, kunne avisens udsendte konstatere, at en bil, der holdt parkeret i nødsporet på Den Ny Lillebæltsbro i retning mod Fyn fra Jylland, holdt med havariblink på. To skiltevogne sørgede for at afskærme bilen.</t>
  </si>
  <si>
    <t>Vi leder, indtil han er fundet.</t>
  </si>
  <si>
    <t>Ligeledes var adskillige politibiler til stede, det samme var en ambulance, akutlæge, indsatslederen fra både politi og TrekantBrand. På vandet ledte mandskab fra TrekantBrand og i luften fløj en redningshelikopter.</t>
  </si>
  <si>
    <t>Forholdene for eftersøgningen mandag eftermiddag blev yderst besværliggjort af både vind- og strømforholdene ved og i Lillebælt.</t>
  </si>
  <si>
    <t>Tidligere på dagen sagde politiet på stedet, at:</t>
  </si>
  <si>
    <t>- Vi leder, indtil han er fundet."</t>
  </si>
  <si>
    <t>9.75000597743136,55.5187803457764,"27/11-20, mand, Lillebælt Mand død efter redning i vandet under Den Ny Lillebæltsbro</t>
  </si>
  <si>
    <t>En mand omkom fredag i vandet under Den Ny Lillebæltsbro. Politi og redningsberedskab var hurtigt fremme, men desværre forgæves. Foto: Henrik Juel Skovrider</t>
  </si>
  <si>
    <t>Selvom han blev bjærget og hastet til hospitalet, stod mandens liv ikke til at redde. Uafhængige Politiklagemyndighed undersøger omstændighederne.</t>
  </si>
  <si>
    <t>27 nov. 2020 kl. 17:34</t>
  </si>
  <si>
    <t>Morten Sminge Kiilerich mokiaf frdb.dk</t>
  </si>
  <si>
    <t>Fredericia: En tragisk hændelse fandt sted i vandet lige nord for Den Ny Lillebæltsbro fredag.</t>
  </si>
  <si>
    <t>Sydøstjyllands Politi fik kort før middag melding om en mulig drukneulykke, og redningsberedskabet inklusive helikopter rykkede ud. Fredericia Dagblads reporter på stedet observerede, at der holdt en bil midt på broen.</t>
  </si>
  <si>
    <t>Klokken 15.24 får vi at vide, at manden er afgået ved døden på Odense Universitetshospital.</t>
  </si>
  <si>
    <t>På jorden ved Lyngs Odde sås desuden en egentlig lægehelikopter, ambulance, politi og Trekantområdets Brandvæsen med redningsbåd.</t>
  </si>
  <si>
    <t>Klokken 11.45 blev en mand fundet i farvandet, bjærget og kørt på sygehus.</t>
  </si>
  <si>
    <t>Klokken 15.24 får vi at vide, at manden er afgået ved døden på Odense Universitetshospital, oplyser politiets vagtchef, Jesper Brian Jensen, til Fredericia Dagblad:</t>
  </si>
  <si>
    <t>- Den Uafhængige Politiklagemyndighed er tilkaldt og overtager sagen, da der var politi til stede ved selve hændelsen. Det er normal procedure.</t>
  </si>
  <si>
    <t>Politiet kan ikke oplyse yderligere om disse omstændigheder. Ej heller noget om mandens alder eller hjemby.</t>
  </si>
  <si>
    <t>TREKANTOMRÅDET</t>
  </si>
  <si>
    <t>Efter helikopter-aktion: Mand kørt på sygehuset</t>
  </si>
  <si>
    <t>Mulig drukneulykke ved Lillebælt. Foto: Henrik Skovrider</t>
  </si>
  <si>
    <t>27 nov. 2020 kl. 11:07</t>
  </si>
  <si>
    <t>Opdateret 27 nov. 2020 kl. 12:10</t>
  </si>
  <si>
    <t>Klaus Madsen klmaaf jfmedier.dk</t>
  </si>
  <si>
    <t>Fredericia: Politiet er rykket ud til en mulig drukneulykke ved Lillebælt, oplyser vagtchefen ved Sydøstjyllands Politi til Fredericia Dagblad.</t>
  </si>
  <si>
    <t>En helikopter meldes at være i aktion ved Den Ny Lillebæltsbro.</t>
  </si>
  <si>
    <t>Meldingen om en drukneulykke ved havet kom klokken 10.38.</t>
  </si>
  <si>
    <t>Fredericia Dagblad har en reporter på stedet, og han kan oplyse, at der holder en bil midt på broen.</t>
  </si>
  <si>
    <t>På jorden ved Lyngs Odde er der både en akutlægehelikopter, en ambulance, en politibil og en indsatsleder fra politiet. Desuden er Trekantbrand til stede.</t>
  </si>
  <si>
    <t>Klokken 11.28 er ambulancen nu ved at køre væk.</t>
  </si>
  <si>
    <t>Brandfolkene er ved at gøre klar til at sætte et fartøj i vandet, og de medbringer en båre, beretter Fredericia Dagblads udsendte.</t>
  </si>
  <si>
    <t>11.37: Ambulance, politifolk og brandfolk forlader stedet, og der er ikke længere helikopter i luften.</t>
  </si>
  <si>
    <t>11.45: Vagtchefen ved Sydøstjyllands Politi oplyser til Fredericia Dagblad, at en mand er fundet i vandet og kørt på sygehuset.</t>
  </si>
  <si>
    <t>- Jeg kan ikke oplyse mere om hans tilstand. Han blev fundet nord for broen i vandet, siger vagtchefen til Fredericia Dagblad.</t>
  </si>
  <si>
    <t>Der har været flere både i vandet og en helikopter, og vagtchefen kan ikke oplyse, hvilken båd der fik manden op. Han oplyser også, at politiet blandt andet har arbejdet på broen.</t>
  </si>
  <si>
    <t>Her forlader akutlægehelikopter stedet kort efter klokken 11.30</t>
  </si>
  <si>
    <t>Mulig drukneulykke ved Lillebælt. Foto: Mie Harm Madsen</t>
  </si>
  <si>
    <t>Trekantbrand var i vandet med en båd. Foto: Henrik Juel Skovrider"</t>
  </si>
  <si>
    <t>12.5335703531633,55.9165496268773,"27/11-20, mand 49, Nivå HELSINGØR</t>
  </si>
  <si>
    <t>Stor redningsaktion ved Nivå: 49-årig fundet livløs i vandet</t>
  </si>
  <si>
    <t>Efter en storstilet eftersøgning blev en mand fra Hillerød fundet livløs i vandet tæt ved sin jolle. Politiet betegner det som en ulykke.</t>
  </si>
  <si>
    <t>28 nov. 2020 kl. 09:29</t>
  </si>
  <si>
    <t>Jacob Martin Henriques jahaf jfmedier.dk</t>
  </si>
  <si>
    <t>En helikopter og flere skibe var i aktion ved en dramatisk aften og nat ved Nivå. Pårørende til en 49-årig mand fra Hillerød frygtede en drukneulykke, da manden ikke var vendt hjem med sin båd til en aftalt tid.</t>
  </si>
  <si>
    <t>Helsingørs Marinehjemmeværnsskib MHV906 FÆNØ kaldt blev kaldt ud til søredningsopgaven, hvor de virkede som OSC (On sene coordinator/leder af eftersøgningen).</t>
  </si>
  <si>
    <t>I eftersøgningen deltog også to af Søværnets skibe, Søløven og Rota, samt â€Rescue Gillelejeâ€ og Bredskabstjenestens skib Afrodite.</t>
  </si>
  <si>
    <t>Hele området var stærkt tåget hvilket gjorde opgaven med at finde jolle og mand meget vanskelig.</t>
  </si>
  <si>
    <t>Lørdag sluttede MHV809 ANTARAS fra Skovshoved og en redningshelikopter fra eskadrille 722 sig til eftersøgningen.</t>
  </si>
  <si>
    <t>Det lykkedes helikopteren at finde jollen mellem Rungsted og Vedbæk, og den omkomne fisker syd for Nivå.</t>
  </si>
  <si>
    <t>FARF Christian Gravad udtaler:</t>
  </si>
  <si>
    <t>- Vores lokalkendskab med hensyn til strøm og dybder gjorde, at vi søgte de rigtige steder, men mørket i forbindelse med den tætte tåge, gjorde at vi i løbet af natten ikke fandt fiskeren, selvom vi var utroligt tæt på.</t>
  </si>
  <si>
    <t>Da man lørdag morgen genoptog eftersøgningen fandt man ved 11.15-tiden en jolle og kort tid derefter manden, som lå livløs i vandet. Han blev fløjet til Rigshospitalet i helikopter, oplyser vagthavende ved Nordsjællands Politi.</t>
  </si>
  <si>
    <t>- Vi betragter det som en ulykke, og der er ingen umiddelbare tegn på, at der skulle være foregået noget kriminelt, oplyser Nordsjællands Politi.</t>
  </si>
  <si>
    <t>Familien til den 49-årige er orienteret."</t>
  </si>
  <si>
    <t>10.383425697356,55.4084200455747,"29/11-20, mand 30, Odense Havn NavneDødsfaldNyhederpoliti</t>
  </si>
  <si>
    <t>Mand druknet i Odense Havn var fra Kerteminde</t>
  </si>
  <si>
    <t>Af Rikke Mohr Jørgensen -30. november 20200914</t>
  </si>
  <si>
    <t>Søndag formiddag blev en mand fundet i Odense Havn - politiet erklærede ham død kort tid efter. Det viste sig, at manden boede i Kerteminde. TV2/Fyn kunne søndag meddele, at Beredskab Fyn søndag formiddag havde fundet en livløs person i Odense Havn. Anmeldelsen kom klokken 09.52, og ifølge indsatslederen kom anmeldelsen fra en person, der [...]</t>
  </si>
  <si>
    <t>https://kjavis.dk/mand-druknet-i-odense-havn-var-fra-kerteminde/</t>
  </si>
  <si>
    <t>29. nov 2020, kl. 10:26</t>
  </si>
  <si>
    <t>Opdateret: 29. nov 2020,</t>
  </si>
  <si>
    <t>kl. 12:28</t>
  </si>
  <si>
    <t>SØREN STJERNE SCHMIDT</t>
  </si>
  <si>
    <t>29. nov 2020 kl. 12:26</t>
  </si>
  <si>
    <t>Fyns Politi oplyser på Twitter, at manden er identificeret. Samtidig skriver politiet, at der desværre er tale om tragiske omstændigheder. Sagen omtales derfor ikke nærmere.</t>
  </si>
  <si>
    <t>Beredskab Fyn og Fyns Politi fandt søndag formiddag en livløs person i Odense Havn.</t>
  </si>
  <si>
    <t>Klokken 10.59 skriver Fyns Politi på Twitter, at den fundne person er erklæret død.</t>
  </si>
  <si>
    <t>- Vedrørende redningsaktion på Odense Havn, så er personen, der blev bragt til OUH, nu erklæret for død, skriver politiet.</t>
  </si>
  <si>
    <t>Politiet kan søndag formiddag endnu ikke sige noget om, hvad der er sket.</t>
  </si>
  <si>
    <t>- Overhovedet ikke endnu. Det er det, vi arbejder på, og vi arbejder selvfølgelig også på at få en identitet på ham så hurtigt, som det er muligt, siger Jesper Hollemann Bøg, der er indsatsleder hos Fyns Politi og stod i spidsen for aktionen på havnen i Odense.</t>
  </si>
  <si>
    <t>- Men som det ser ud nu, er der ikke noget mistænkeligt i det, siger indsatslederen.</t>
  </si>
  <si>
    <t>Dykkere i vandet</t>
  </si>
  <si>
    <t>Også efter manden var blevet fundet i vandet, havde politiet og Beredskab Fyn dykkere i vandet omkring findestedet for at søge efter genstande fra den omkomne.</t>
  </si>
  <si>
    <t>- Der kan være ting, der gør, at vi kan finde ud af identiteten på ham, siger Jesper Hollemann Bøg.</t>
  </si>
  <si>
    <t>Anmeldelsen kom klokken 09.52. Ifølge indsatslederen kom anmeldelsen fra en person, der var ude at gå tur med sin hund og så ser, at der ligger en person i vandet.</t>
  </si>
  <si>
    <t>10.33 skrev politiet på det sociale medie Twitter, at personen er ude af vandet, og at vedkommende var bragt til Odense Universitetshospital.</t>
  </si>
  <si>
    <t>24 minutter senere kunne politiet så bekræfte, at manden er død. Fyns Politi har altså endnu ikke kunnet fastslå identiteten på den omkomne, og de beskriver derfor manden således på Twitter:</t>
  </si>
  <si>
    <t>- Der er tale om en ukendt mand, ca. 25-35 år, lys i huden, sort jakke, grå bukser og sorte sko, skriver politiet.</t>
  </si>
  <si>
    <t>Fyns Politi kan kontaktes på telefon 114.</t>
  </si>
  <si>
    <t>ODENSE</t>
  </si>
  <si>
    <t>Mand fundet i Odense Havn er nu identificeret</t>
  </si>
  <si>
    <t>Manden er søndag formiddag blevet erklæret død, efter han blev bragt til Odense Universitetshospitals akutmodtagelse.</t>
  </si>
  <si>
    <t>29 nov. 2020 kl. 10:18</t>
  </si>
  <si>
    <t>Maj Petersen majpeaf jfmedier.dk</t>
  </si>
  <si>
    <t>Odense: Både politi og redningsfolk var søndag formiddag til stede på Englandsgade i Odense, hvor en livløs mand tidligere blev fundet i vandet. Fyns Politi modtog anmeldelsen klokken 09.52, og både politi og redningsfolk blev efterfølgende sendt til adressen, oplyste chef Hans Jørgen Larsen tidligere.</t>
  </si>
  <si>
    <t>Manden blev hurtigt reddet op af vandet, og han blev med det samme kørt til Akutmodtagelsen på OUH, fortæller indsatsleder Jesper Hollemand Bøg. Det var dog ikke muligt at genoplive ham, og manden er nu erklæret død.</t>
  </si>
  <si>
    <t>Fyns Politi oplyser på Twitter, at de er blevet bekendt med mandens identitet.</t>
  </si>
  <si>
    <t>Opdateret kl. 12.20</t>
  </si>
  <si>
    <t>https://fyens.dk/artikel/en-livl%C3%B8s-person-er-ved-at-blive-reddet-op-af-vandet-i-odense"</t>
  </si>
  <si>
    <t>8.43051049221999,55.46873544973,"1/12-20, mand 75, Esbjerg Havn Opdateret: 75-årig dement mand fundet død i Esbjerg Havn</t>
  </si>
  <si>
    <t>En 75-årig dement mand, der har været eftersøgt siden i går aftes, er nu fundet død i Esbjerg havn. De pårørende er underrettet ifølge politiet.</t>
  </si>
  <si>
    <t>Foto: Jeppe Vestergaard Jensen, TV SYD</t>
  </si>
  <si>
    <t>02. dec 2020, kl. 06:07</t>
  </si>
  <si>
    <t>tvswatermark.jpg</t>
  </si>
  <si>
    <t>Jonas Ravnkilde Johansen</t>
  </si>
  <si>
    <t>Opdateret 13.27</t>
  </si>
  <si>
    <t xml:space="preserve">Sent i går aftes forlod en ældre dement mand sin bolig i Esbjerg og har været eftersøgt af politiet. </t>
  </si>
  <si>
    <t>- Her kort før middag kl.11.21 modtog vi et opkald fra en, der gik nede langs kajen på Esbjerg Havn, som oplyste os om, der lå en død person i vandet, fortæller Søren Strægaard, vagtchef i Syd- og Sønderjyllands politi.</t>
  </si>
  <si>
    <t xml:space="preserve">Kort tid efter var både ambulance, Falck og politiet tilstede og fik sat en båd i vandet for at få personen reddet i land. Det viste sig at være den 75-årige, der har været savnet siden tirsdag aften. </t>
  </si>
  <si>
    <t>Politiet havde tidligere været nede ved havnen for at lede efter manden, da han tit gik ture på området, oplyste Syd- og Sønderjyllands Politi onsdag morgen til TV SYD."</t>
  </si>
  <si>
    <t>10.9228569062596,56.4082900457356,"9/12-20, mand 72, Grenaa Havn To ældre mænd omkommet: Bil kørte i havn</t>
  </si>
  <si>
    <t>En stor redningsaktion blev sat i værk, efter en bil onsdag eftermiddag kørte i havnen. To personer viste sig at befinde sig i bilen. Foto: Per Øxenholt/Scanpix</t>
  </si>
  <si>
    <t>En bil med to omkomne personer blev onsdag eftermiddag bjærget fra Grenaa Havn</t>
  </si>
  <si>
    <t>09 dec. 2020 kl. 16:55</t>
  </si>
  <si>
    <t>Opdateret 09 dec. 2020 kl. 22:53</t>
  </si>
  <si>
    <t>Matias Mortensen matmoaf jfmedier.dk</t>
  </si>
  <si>
    <t>Grenaa: To personer er døde, efter en bil onsdag eftermiddag kørte i havnebassinet ved Fiskerikajerne i Grenaa. Det står klart, efter bilen er blevet bjærget, oplyser vagtchef ved Østjyllands Politi Bo Christensen.</t>
  </si>
  <si>
    <t>- Der var to personer i køretøjet, og vi er nu ved at undersøge, hvad der er årsagen til hændelsen, siger Bo Christensen.</t>
  </si>
  <si>
    <t>Sent onsdag aften oplyser Østjyllands Politi, at de omkomne begge 72-årige mænd, og de er fra Djursland.</t>
  </si>
  <si>
    <t>Politiet er fortsat i gang med undersøgelser af sagen på havnen i Grenaa.</t>
  </si>
  <si>
    <t>Anmeldelsen om ulykken skete klokken 13.50.</t>
  </si>
  <si>
    <t>- Det er en person, der sidder i en fiskerbåd, som ser en bil, som kører ud over kajkanten. Der var en person i bilen, som ikke er kommet op, fortalte vagtchef Flemming Lau tidligere.</t>
  </si>
  <si>
    <t>Da bilen senere på eftermiddagen blev løftet op, viste det sig altså, at der var to personer i den.</t>
  </si>
  <si>
    <t>I forlængelse af hændelsen på Grenå havn, så kan det oplyses, at der er tale om to mænd på 72 år fra djursland. Hændelsen undersøges fortsat af politiet og teknikere, og vi har ikke yderligere oplysninger til sagen. #politidk</t>
  </si>
  <si>
    <t>10.26 PM 9. dec. 2020</t>
  </si>
  <si>
    <t xml:space="preserve">Østjyllands politi er tilstede på Grenå havn i forbindelse med en bil der kl. 1350 er kørt i havnen. I bilen var der 2 personer, som er erklæret døde. Der er en igangværende underretning igang. Politi har ikke yderligere oplysninger til sagen. </t>
  </si>
  <si>
    <t>Onsdag d. 9. dec. 2020 - kl. 15:29</t>
  </si>
  <si>
    <t>Bil kørt i havnen: Redningsaktion i gang</t>
  </si>
  <si>
    <t>En redningsaktion er netop nu i gang ved Grenaa Havn. Her er en bil kørt i havnen</t>
  </si>
  <si>
    <t>En bil er onsdag eftermiddag kørt i havnen ved Grenaa.</t>
  </si>
  <si>
    <t>Det oplyser vagtchef ved Østjyllands Politi Bo Christensen til Ekstra Bladet.</t>
  </si>
  <si>
    <t>- Klokken 13.50 får vi en anmeldelse om, at en bil er kørt ud over kajen ved havnen, fortæller Bo Christensen.</t>
  </si>
  <si>
    <t>- Vi har dykkere ude, som har konstateret, at der er en bil dernede.</t>
  </si>
  <si>
    <t>- Ja, det er der. Hvorvidt, vedkommende er erklæret død, ved jeg ikke, siger vagtchefen.</t>
  </si>
  <si>
    <t>Ifølge Bo Christensen kender politiet endnu ikke årsagen eller handlingsforløbet bag episoden.</t>
  </si>
  <si>
    <t>09 dec. 2020 kl. 14:43</t>
  </si>
  <si>
    <t>Grenaa: Onsdag eftermiddag er en bil med en person kørt i havnen ved Fiskerikajerne i Grenaa. Der er sat en redningsaktion i gang, og hverken køretøjet eller nogen personer er blevet reddet op. Det oplyser vagtchef ved Østjyllands Politi Flemming Lau.</t>
  </si>
  <si>
    <t>Politiet fik anmeldelsen klokken 13.50.</t>
  </si>
  <si>
    <t>- Det er en person, der sidder i en fiskerbåd, som ser en bil, som kører ud over kajkanten. Der var en person i bilen, som ikke er kommet op, siger Flemming Lau.</t>
  </si>
  <si>
    <t>Bilen forsvandt hurtigt under vandoverfladen, oplyser vagtchefen.</t>
  </si>
  <si>
    <t>- Vi har en aktion i gang derude i øjeblikket, vi ikke fået bjærget hverken køretøjet eller nogen personer. Så vi er selvfølgelig til stede med alt, hvad der skal bruges."</t>
  </si>
  <si>
    <t>10.9227436316624,56.4082910986211,"9/12-20, mand 72, Grenaa Havn To ældre mænd omkommet: Bil kørte i havn</t>
  </si>
  <si>
    <t>10.26 PM Â· 9. dec. 2020</t>
  </si>
  <si>
    <t>12.3271512882031,55.6428891544501,"11/12-20, mand, Høje-Taastrup Vestegnens Politi</t>
  </si>
  <si>
    <t>af VestegnsPoliti</t>
  </si>
  <si>
    <t>3 t</t>
  </si>
  <si>
    <t>Vi har siden lidt over kl. 9 i morges arbejdet ved åen ved Mølleholmen i Høje-Taastrup, hvor en mand er fundet livløs. Vi betragter det som en ulykke og har ikke yderligere kommentarer til sagen. Vagtchefen #politidk</t>
  </si>
  <si>
    <t>Fredag d. 11. dec. 2020 - kl. 10:04</t>
  </si>
  <si>
    <t>Mand død efter ulykke ved å</t>
  </si>
  <si>
    <t>Politiet betragter sagen som en ulykke</t>
  </si>
  <si>
    <t>Af: Mathilde Boesen</t>
  </si>
  <si>
    <t>Københavns Vestegns Politi var fredag morgen til stede ved Mølleholmen i Høje-Taastrup.</t>
  </si>
  <si>
    <t>Her fandt man en død mand i åen.</t>
  </si>
  <si>
    <t>Større afspærring på stedet. Foto: Kenneth Meyer</t>
  </si>
  <si>
    <t>Københavns Vestegns Politi skriver på Twitter, at man betragter sagen som en ulykke.</t>
  </si>
  <si>
    <t>Ifølge Ekstra Bladets oplysninger er der tale om en mand på en scooter, der skulle være kørt i åen og efterfølgende omkommet."</t>
  </si>
  <si>
    <t>11.92342235141,55.9441029306555,"18/12-20, kvinde 38, Roskilde Fjord Forsvaret</t>
  </si>
  <si>
    <t>Døgnrapporten 04-01-2021</t>
  </si>
  <si>
    <t xml:space="preserve">Hændelser i det nationale beredskab over jul og nytår. Døgnrapporten opdateres på alle hverdage. </t>
  </si>
  <si>
    <t>18. december</t>
  </si>
  <si>
    <t>11.16. En redningshelikopter hentede en livløs person, der var fundet af en kajakroer i Roskilde Fjord. Lægen på helikopteren erklærede den fundne for omkommet.</t>
  </si>
  <si>
    <t>www.tv2lorry.dk, HALSNÆS 112</t>
  </si>
  <si>
    <t>Livløs kvinde fundet drivende i vandet</t>
  </si>
  <si>
    <t>Fredag formiddag har en kajakroer fundet en drivende person i vandet ud for Hundested i Nordsjælland.</t>
  </si>
  <si>
    <t>Hundested person fundet i vand</t>
  </si>
  <si>
    <t>18. dec 2020, kl. 11:46</t>
  </si>
  <si>
    <t>Christina Gerion</t>
  </si>
  <si>
    <t xml:space="preserve">En livløs kvinde er blevet fundet i havet ved Hundested. Personen blevet fundet af en kajakroer. </t>
  </si>
  <si>
    <t xml:space="preserve">Der er tale om en 38-årig kvinde. Anmeldelsen indløb kl. 11.14 til Nordsjællands Politi. </t>
  </si>
  <si>
    <t xml:space="preserve">Ifølge anmeldelsen blev kvinden fundet med hovedet under vand og var ukontaktbar. </t>
  </si>
  <si>
    <t xml:space="preserve">Både politi, ambulance og helikopter har været på findestedet. </t>
  </si>
  <si>
    <t>- Der er tale om en 38-årig kvinde, som er afgået ved døden. De pårørende er underrettet. Intet tyder på en kriminel handling, og vi har af den årsag ikke yderligere kommentarer, skriver Nordsjællands Politi på Twitter."</t>
  </si>
  <si>
    <t>10.1441247224443,55.3839039945162,"25/12-20, kvinde 60, Vissenbjerg ørdag d. 26. dec. 2020 - kl. 11:52</t>
  </si>
  <si>
    <t>Politiet: Forsvundet kvinde fundet død</t>
  </si>
  <si>
    <t>Fyns Politi oplyser nu, at 60-årig kvinde, der forsvandt fra søns hjem i Vissenbjerg juleaften, er fundet død i vådområde</t>
  </si>
  <si>
    <t>Den bosnisk-danske kvinde, der har været efterlyst af politiet i mere end et døgn, er her til formiddag fundet druknet og død i et vådområde ved Vissenbjerg.</t>
  </si>
  <si>
    <t>Det oplyser Fyns Politi i en pressemeddelelse.</t>
  </si>
  <si>
    <t>Kvinden forsvandt fra sin yngste søns hjem natten til juledag i en trist sindsstemning, og der var ikke siden livstegn fra hende.</t>
  </si>
  <si>
    <t>Hun var ifølge sin ældste søn, som Ekstra Bladet har været i kontakt med, ulykkelig over en forværring i sin indlagte ægtefælles kræftsygdom.</t>
  </si>
  <si>
    <t>Kvindens forsvinden udløste en større eftersøgning med deltagelse af hundeførere. Familie, venner og bekendte deltog også i eftersøgningen.</t>
  </si>
  <si>
    <t>Politiet oplyser, at der ikke ligger en forbrydelse bag det tragiske dødsfald.</t>
  </si>
  <si>
    <t>Efterlyst kvinde fundet druknet</t>
  </si>
  <si>
    <t>Politiet vil meget gerne høre fra folk, der har set noget til en 60-årig kvinde, der er forsvundet fra en adresse i Vissenbjerg.</t>
  </si>
  <si>
    <t>25. dec 2020, kl. 14:46</t>
  </si>
  <si>
    <t>Opdateret: 26. dec 2020,</t>
  </si>
  <si>
    <t>kl. 10:42</t>
  </si>
  <si>
    <t>MAJA KÆRHUS JØRGENSEN</t>
  </si>
  <si>
    <t>26. dec 2020 kl. 11:30</t>
  </si>
  <si>
    <t>Kvinden er lørdag formiddag fundet druknet. Ifølge politiet er der ikke noget, der tyder på en forbrydelse. De pårørende er underrettet.</t>
  </si>
  <si>
    <t>Fyns Politi efterlyser fortsat en kvinde, der har forladt en adresse på Østervang i Vissenbjerg mellem torsdag og fredag.</t>
  </si>
  <si>
    <t>Der er tale om en 60-årig kvinde fra Odense, skriver politiet på Twitter.</t>
  </si>
  <si>
    <t>- Hvis man har bemærket kvinden, bedes man kontakte Fyns Politi på telefon 114, lyder det videre.</t>
  </si>
  <si>
    <t>Kvinden formodes at have forladt adressen mellem midnat juleaften og klokken 08.30 fredag morgen. Her havde hun holdt jul med sin familie og alle var efterfølgende gået i seng. Om morgenen var hun væk, fortæller vagtchef Peter Vestergaard.</t>
  </si>
  <si>
    <t>- Det er absolut en faktor, at det er koldt. Hvis hun har været ude, er det ikke godt, siger han.</t>
  </si>
  <si>
    <t>Familien tjekker løbende, om kvinden er taget hjem til sin egen adresse i Dalum i Odense. Der er ingen mistanke eller indikationer på, at hun skulle være søgt andre steder hen, fortæller Peter Vestergaard.</t>
  </si>
  <si>
    <t>Iført gulbrun jakke og nederdel</t>
  </si>
  <si>
    <t>Ifølge vagtchefen er der tilkaldt hunde, der skal assistere i eftersøgningen fredag. Her udnytter politiet dagslyset og begynder forfra, lyder det.</t>
  </si>
  <si>
    <t xml:space="preserve">- Folk, der bor i området, må også meget gerne tjekke i deres baghaver eller skure og kontakte os, hvis de har set noget, siger Peter Vestergaard. </t>
  </si>
  <si>
    <t>Den 60-årige kvinde, der er fuldt ud mobil og åndsnærværende, beskrives som østeuropæisk af udseende, hun er 175 centimeter høj og almindelig af bygning.</t>
  </si>
  <si>
    <t>Derudover har hun rødt, mellemlangt hår og er iført gulbrun jakke og nederdel."</t>
  </si>
  <si>
    <t>DK-2020-0104-1</t>
  </si>
  <si>
    <t>DK-2020-0115-1</t>
  </si>
  <si>
    <t>DK-2020-0119-1</t>
  </si>
  <si>
    <t>DK-2020-0126-1</t>
  </si>
  <si>
    <t>DK-2020-0126-2</t>
  </si>
  <si>
    <t>DK-2020-0427-1</t>
  </si>
  <si>
    <t>DK-2020-0210-1</t>
  </si>
  <si>
    <t>DK-2020-0211-1</t>
  </si>
  <si>
    <t>DK-2020-0228-1</t>
  </si>
  <si>
    <t>DK-2020-0229-1</t>
  </si>
  <si>
    <t>DK-2020-0309-1</t>
  </si>
  <si>
    <t>DK-2020-0310-1</t>
  </si>
  <si>
    <t xml:space="preserve">Ved ulykken mistede en kvinde midt i 20-erne livet. </t>
  </si>
  <si>
    <t>10.9094615442589,57.3050177557023,"6/8-20, mand 67, Læsø 16.05. Redningshelikopteren fra Aalborg, en svensk redningshelikopter og en helikopter fra støtteskibet Esbern Snare indsættes sammen med støtteskibet, redningsbåde fra Sæby og Læsø Redningsstationer, beredskaber og civile fartøjet i en redningsaktion. En jolle med tre personer kæntrer, og da en speedbåd med to personer forsøger at redde de nødstedte, kæntrer speedbåden også, således at fem personer er i vandet. Fire personer bjærges af civile skibe i nærheden. Den femte bjærges af den svenske redningshelikopter, men blev senere erklæret omkommet.</t>
  </si>
  <si>
    <t>8.69716080788587,56.0289190548494,"31/10-20, mand 33, Videbæk     Dagbladet Ringkøbing-Skjern</t>
  </si>
  <si>
    <t xml:space="preserve"> - Det er formentlig en ulykke. Der er intet mistænkeligt</t>
  </si>
  <si>
    <t>Klokken 13.43 er TrekantBrand kaldt til Redning-Drukneulykke HAVET</t>
  </si>
  <si>
    <t>DK-2020-0104-2</t>
  </si>
  <si>
    <t>DK-2020-0422-1</t>
  </si>
  <si>
    <t>DK-2020-0505-1</t>
  </si>
  <si>
    <t>DK-2020-0515-1</t>
  </si>
  <si>
    <t>DK-2020-0517-1</t>
  </si>
  <si>
    <t>DK-2020-0518-1</t>
  </si>
  <si>
    <t>DK-2020-0518-2</t>
  </si>
  <si>
    <t>DK-2020-0728-1</t>
  </si>
  <si>
    <t>DK-2020-0601-1</t>
  </si>
  <si>
    <t>DK-2020-0601-2</t>
  </si>
  <si>
    <t>DK-2020-0602-1</t>
  </si>
  <si>
    <t>DK-2020-0615-1</t>
  </si>
  <si>
    <t>*I fem af drukneulykkerne er udfaldet usikkert</t>
  </si>
  <si>
    <r>
      <t>personer</t>
    </r>
    <r>
      <rPr>
        <b/>
        <vertAlign val="superscript"/>
        <sz val="14"/>
        <color theme="1"/>
        <rFont val="Calibri"/>
        <family val="2"/>
        <scheme val="minor"/>
      </rPr>
      <t>*</t>
    </r>
  </si>
  <si>
    <t>DK-2020-0625-1</t>
  </si>
  <si>
    <t>Personen har ifølge politiet ligget i vandet et stykke tid. Vi har for nuværende ikke kunnet identificere ham, fortæller vagtchefen, som fortsætter:</t>
  </si>
  <si>
    <t>Det eneste, jeg kan sige, er, at der er tale om en mand, og at han er afgået ved døden. Politikredsen modtog anmeldelsen om sagen klokken 09:31.</t>
  </si>
  <si>
    <t>DK-2020-0628-1</t>
  </si>
  <si>
    <t>DK-2020-0808-1</t>
  </si>
  <si>
    <t>DK-2020-0629-1</t>
  </si>
  <si>
    <t>DK-2020-0706-1</t>
  </si>
  <si>
    <t>DK-2020-0709-1</t>
  </si>
  <si>
    <t>DK-2020-0713-1</t>
  </si>
  <si>
    <t>DK-2020-0723-1</t>
  </si>
  <si>
    <t>DK-2020-0727-1</t>
  </si>
  <si>
    <t>DK-2020-0729-1</t>
  </si>
  <si>
    <t>DK-2020-0803-1</t>
  </si>
  <si>
    <t>DK-2020-0804-1</t>
  </si>
  <si>
    <t>DK-2020-0806-1</t>
  </si>
  <si>
    <t>DK-2020-0809-1</t>
  </si>
  <si>
    <t>DK-2020-0812-1</t>
  </si>
  <si>
    <t>DK-2020-0815-1</t>
  </si>
  <si>
    <t>DK-2020-0819-1</t>
  </si>
  <si>
    <t>DK-2020-0817-1</t>
  </si>
  <si>
    <t>DK-2020-0824-1</t>
  </si>
  <si>
    <t>DK-2020-0903-1</t>
  </si>
  <si>
    <t>DK-2020-0913-1</t>
  </si>
  <si>
    <t>DK-2020-1006-1</t>
  </si>
  <si>
    <t>DK-2020-1009-1</t>
  </si>
  <si>
    <t>DK-2020-1010-1</t>
  </si>
  <si>
    <t>DK-2020-1013-1</t>
  </si>
  <si>
    <t>DK-2020-1013-2</t>
  </si>
  <si>
    <t>mio.kr.</t>
  </si>
  <si>
    <t>DK-2020-1014-1</t>
  </si>
  <si>
    <t>DK-2020-1020-1</t>
  </si>
  <si>
    <t>DK-2020-1022-1</t>
  </si>
  <si>
    <t>DK-2020-0718-1</t>
  </si>
  <si>
    <t>DK-2020-1113-1</t>
  </si>
  <si>
    <t>DK-2020-1231-1</t>
  </si>
  <si>
    <t>DK-2020-1116-1</t>
  </si>
  <si>
    <t>DK-2020-1127-1</t>
  </si>
  <si>
    <t>DK-2020-1127-2</t>
  </si>
  <si>
    <t>DK-2020-1129-1</t>
  </si>
  <si>
    <t>DK-2020-1201-1</t>
  </si>
  <si>
    <t>DK-2020-1209-1</t>
  </si>
  <si>
    <t>DK-2020-1209-2</t>
  </si>
  <si>
    <t>DK-2020-1211-1</t>
  </si>
  <si>
    <t>DK-2020-1218-1</t>
  </si>
  <si>
    <t>DK-2020-1225-1</t>
  </si>
  <si>
    <t>Badning &amp; dykning*</t>
  </si>
  <si>
    <t>*7 badeulykker, 4 dykkerulykker</t>
  </si>
  <si>
    <t>Druknede pr. 100.000 i Danmark</t>
  </si>
  <si>
    <t>Druknede pr. 100.000 i Grønland</t>
  </si>
  <si>
    <t>Druknede pr. 100.000 i Europa*</t>
  </si>
  <si>
    <t>*WHO 2018 (standardised death rate)</t>
  </si>
  <si>
    <t>Gennemsnit pr. 100.000</t>
  </si>
  <si>
    <t>Samfundsøkonomiske tab (ved 72 druknedøde, 2016-PL)</t>
  </si>
  <si>
    <r>
      <t>DØRS</t>
    </r>
    <r>
      <rPr>
        <b/>
        <vertAlign val="superscript"/>
        <sz val="11"/>
        <color theme="1"/>
        <rFont val="Calibri"/>
        <family val="2"/>
        <scheme val="minor"/>
      </rPr>
      <t>1</t>
    </r>
    <r>
      <rPr>
        <b/>
        <sz val="11"/>
        <color theme="1"/>
        <rFont val="Calibri"/>
        <family val="2"/>
        <scheme val="minor"/>
      </rPr>
      <t xml:space="preserve"> metode med betalingsvilje (WTP)</t>
    </r>
  </si>
  <si>
    <t>mio. kr.</t>
  </si>
  <si>
    <r>
      <t>DØRS</t>
    </r>
    <r>
      <rPr>
        <b/>
        <vertAlign val="superscript"/>
        <sz val="11"/>
        <color theme="1"/>
        <rFont val="Calibri"/>
        <family val="2"/>
        <scheme val="minor"/>
      </rPr>
      <t>1</t>
    </r>
    <r>
      <rPr>
        <b/>
        <sz val="11"/>
        <color theme="1"/>
        <rFont val="Calibri"/>
        <family val="2"/>
        <scheme val="minor"/>
      </rPr>
      <t xml:space="preserve"> metode med fast pris på et gennemsnitsmenneskeliv (VSL) på 31 mill. kr.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</si>
</sst>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8"/>
      <color theme="1"/>
      <name val="Calibri"/>
      <family val="2"/>
      <scheme val="minor"/>
    </font>
    <font>
      <b/>
      <sz val="12"/>
      <color theme="1"/>
      <name val="Calibri"/>
      <family val="2"/>
      <scheme val="minor"/>
    </font>
    <font>
      <sz val="12"/>
      <color theme="1"/>
      <name val="Calibri"/>
      <family val="2"/>
      <scheme val="minor"/>
    </font>
    <font>
      <sz val="12"/>
      <color rgb="FF002060"/>
      <name val="Calibri"/>
      <family val="2"/>
      <scheme val="minor"/>
    </font>
    <font>
      <u/>
      <sz val="11"/>
      <color theme="1"/>
      <name val="Calibri"/>
      <family val="2"/>
      <scheme val="minor"/>
    </font>
    <font>
      <vertAlign val="superscript"/>
      <sz val="11"/>
      <color theme="1"/>
      <name val="Calibri"/>
      <family val="2"/>
      <scheme val="minor"/>
    </font>
    <font>
      <sz val="8"/>
      <color theme="1"/>
      <name val="Calibri"/>
      <family val="2"/>
      <scheme val="minor"/>
    </font>
    <font>
      <vertAlign val="superscript"/>
      <sz val="8"/>
      <color theme="1"/>
      <name val="Calibri"/>
      <family val="2"/>
      <scheme val="minor"/>
    </font>
    <font>
      <b/>
      <vertAlign val="superscript"/>
      <sz val="12"/>
      <color theme="1"/>
      <name val="Calibri"/>
      <family val="2"/>
      <scheme val="minor"/>
    </font>
    <font>
      <b/>
      <sz val="9"/>
      <color indexed="81"/>
      <name val="Tahoma"/>
      <family val="2"/>
    </font>
    <font>
      <sz val="9"/>
      <color theme="1"/>
      <name val="Calibri"/>
      <family val="2"/>
      <scheme val="minor"/>
    </font>
    <font>
      <sz val="9"/>
      <color indexed="81"/>
      <name val="Tahoma"/>
      <family val="2"/>
    </font>
    <font>
      <b/>
      <vertAlign val="superscript"/>
      <sz val="11"/>
      <color theme="1"/>
      <name val="Calibri"/>
      <family val="2"/>
      <scheme val="minor"/>
    </font>
    <font>
      <u/>
      <sz val="11"/>
      <color theme="10"/>
      <name val="Calibri"/>
      <family val="2"/>
      <scheme val="minor"/>
    </font>
    <font>
      <b/>
      <sz val="12"/>
      <name val="Calibri"/>
      <family val="2"/>
      <scheme val="minor"/>
    </font>
    <font>
      <i/>
      <sz val="9"/>
      <color theme="1"/>
      <name val="Calibri"/>
      <family val="2"/>
      <scheme val="minor"/>
    </font>
    <font>
      <b/>
      <vertAlign val="superscript"/>
      <sz val="14"/>
      <color theme="1"/>
      <name val="Calibri"/>
      <family val="2"/>
      <scheme val="minor"/>
    </font>
    <font>
      <u/>
      <sz val="8"/>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bottom style="thin">
        <color rgb="FFFF0000"/>
      </bottom>
      <diagonal/>
    </border>
    <border>
      <left/>
      <right style="thin">
        <color rgb="FFFF0000"/>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applyNumberFormat="0" applyFill="0" applyBorder="0" applyAlignment="0" applyProtection="0"/>
  </cellStyleXfs>
  <cellXfs count="79">
    <xf numFmtId="0" fontId="0" fillId="0" borderId="0" xfId="0"/>
    <xf numFmtId="16" fontId="0" fillId="0" borderId="0" xfId="0" applyNumberFormat="1"/>
    <xf numFmtId="0" fontId="0" fillId="35" borderId="16" xfId="0" applyFill="1" applyBorder="1" applyAlignment="1">
      <alignment horizontal="center"/>
    </xf>
    <xf numFmtId="0" fontId="0" fillId="35" borderId="16" xfId="0" applyFill="1" applyBorder="1" applyAlignment="1">
      <alignment horizontal="center" vertical="center"/>
    </xf>
    <xf numFmtId="0" fontId="0" fillId="35" borderId="16" xfId="0" applyFill="1" applyBorder="1"/>
    <xf numFmtId="0" fontId="0" fillId="34" borderId="0" xfId="0" applyFill="1"/>
    <xf numFmtId="0" fontId="0" fillId="34" borderId="16" xfId="0" applyFill="1" applyBorder="1"/>
    <xf numFmtId="0" fontId="0" fillId="34" borderId="16" xfId="0" applyFill="1" applyBorder="1" applyAlignment="1">
      <alignment horizontal="center"/>
    </xf>
    <xf numFmtId="164" fontId="0" fillId="34" borderId="16" xfId="0" applyNumberFormat="1" applyFill="1" applyBorder="1" applyAlignment="1">
      <alignment horizontal="center" vertical="center"/>
    </xf>
    <xf numFmtId="49" fontId="0" fillId="33" borderId="17" xfId="0" applyNumberFormat="1" applyFill="1" applyBorder="1" applyAlignment="1">
      <alignment horizontal="center" vertical="center" wrapText="1"/>
    </xf>
    <xf numFmtId="0" fontId="0" fillId="33" borderId="10" xfId="0" applyFill="1" applyBorder="1"/>
    <xf numFmtId="0" fontId="19" fillId="33" borderId="11" xfId="0" applyFont="1" applyFill="1" applyBorder="1"/>
    <xf numFmtId="0" fontId="16" fillId="33" borderId="11" xfId="0" applyFont="1" applyFill="1" applyBorder="1"/>
    <xf numFmtId="0" fontId="19" fillId="33" borderId="11" xfId="0" applyFont="1" applyFill="1" applyBorder="1" applyAlignment="1">
      <alignment horizontal="center"/>
    </xf>
    <xf numFmtId="0" fontId="0" fillId="33" borderId="12" xfId="0" applyFill="1" applyBorder="1"/>
    <xf numFmtId="0" fontId="20" fillId="33" borderId="17" xfId="0" applyFont="1" applyFill="1" applyBorder="1" applyAlignment="1">
      <alignment horizontal="center" vertical="center"/>
    </xf>
    <xf numFmtId="0" fontId="21" fillId="33" borderId="13" xfId="0" applyFont="1" applyFill="1" applyBorder="1"/>
    <xf numFmtId="0" fontId="21" fillId="33" borderId="14" xfId="0" applyFont="1" applyFill="1" applyBorder="1"/>
    <xf numFmtId="0" fontId="21" fillId="33" borderId="15" xfId="0" applyFont="1" applyFill="1" applyBorder="1"/>
    <xf numFmtId="0" fontId="21" fillId="34" borderId="0" xfId="0" applyFont="1" applyFill="1"/>
    <xf numFmtId="0" fontId="22" fillId="34" borderId="0" xfId="0" applyFont="1" applyFill="1"/>
    <xf numFmtId="0" fontId="21" fillId="0" borderId="0" xfId="0" applyFont="1"/>
    <xf numFmtId="0" fontId="0" fillId="34" borderId="0" xfId="0" applyFill="1" applyBorder="1"/>
    <xf numFmtId="0" fontId="21" fillId="34" borderId="0" xfId="0" applyFont="1" applyFill="1" applyBorder="1"/>
    <xf numFmtId="0" fontId="16" fillId="0" borderId="0" xfId="0" applyFont="1" applyAlignment="1">
      <alignment horizontal="center" vertical="center"/>
    </xf>
    <xf numFmtId="0" fontId="0" fillId="34" borderId="0" xfId="0" applyFill="1" applyAlignment="1">
      <alignment horizontal="left"/>
    </xf>
    <xf numFmtId="0" fontId="0" fillId="0" borderId="0" xfId="0" applyFill="1"/>
    <xf numFmtId="0" fontId="20" fillId="33" borderId="18" xfId="0" applyFont="1" applyFill="1" applyBorder="1" applyAlignment="1">
      <alignment horizontal="center" vertical="center"/>
    </xf>
    <xf numFmtId="49" fontId="0" fillId="35" borderId="19" xfId="0" applyNumberFormat="1" applyFill="1" applyBorder="1" applyAlignment="1">
      <alignment horizontal="center" vertical="center" wrapText="1"/>
    </xf>
    <xf numFmtId="0" fontId="21" fillId="0" borderId="16" xfId="0" applyFont="1" applyBorder="1"/>
    <xf numFmtId="49" fontId="0" fillId="34" borderId="10" xfId="0" applyNumberFormat="1" applyFill="1" applyBorder="1" applyAlignment="1">
      <alignment horizontal="center" vertical="center" wrapText="1"/>
    </xf>
    <xf numFmtId="49" fontId="0" fillId="33" borderId="18" xfId="0" applyNumberFormat="1" applyFill="1" applyBorder="1" applyAlignment="1">
      <alignment horizontal="center" vertical="center" wrapText="1"/>
    </xf>
    <xf numFmtId="49" fontId="0" fillId="35" borderId="16" xfId="0" applyNumberFormat="1" applyFill="1" applyBorder="1" applyAlignment="1">
      <alignment horizontal="center" vertical="center" wrapText="1"/>
    </xf>
    <xf numFmtId="49" fontId="0" fillId="34" borderId="0"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0" fontId="21" fillId="0" borderId="0" xfId="0" applyFont="1" applyFill="1" applyBorder="1"/>
    <xf numFmtId="0" fontId="21" fillId="0" borderId="16" xfId="0" applyFont="1" applyFill="1" applyBorder="1"/>
    <xf numFmtId="1" fontId="21" fillId="0" borderId="16" xfId="0" applyNumberFormat="1" applyFont="1" applyFill="1" applyBorder="1"/>
    <xf numFmtId="0" fontId="0" fillId="34" borderId="20" xfId="0" applyFill="1" applyBorder="1"/>
    <xf numFmtId="9" fontId="0" fillId="34" borderId="0" xfId="0" applyNumberFormat="1" applyFill="1"/>
    <xf numFmtId="1" fontId="0" fillId="34" borderId="0" xfId="0" applyNumberFormat="1" applyFill="1"/>
    <xf numFmtId="0" fontId="20" fillId="34" borderId="0" xfId="0" applyFont="1" applyFill="1"/>
    <xf numFmtId="9" fontId="0" fillId="34" borderId="21" xfId="0" applyNumberFormat="1" applyFill="1" applyBorder="1"/>
    <xf numFmtId="0" fontId="0" fillId="34" borderId="22" xfId="0" applyFill="1" applyBorder="1"/>
    <xf numFmtId="0" fontId="0" fillId="34" borderId="23" xfId="0" applyFill="1" applyBorder="1"/>
    <xf numFmtId="0" fontId="0" fillId="34" borderId="24" xfId="0" applyFill="1" applyBorder="1"/>
    <xf numFmtId="9" fontId="0" fillId="34" borderId="25" xfId="0" applyNumberFormat="1" applyFill="1" applyBorder="1"/>
    <xf numFmtId="9" fontId="0" fillId="34" borderId="0" xfId="0" applyNumberFormat="1" applyFill="1" applyBorder="1"/>
    <xf numFmtId="49" fontId="0" fillId="35" borderId="16" xfId="0" applyNumberFormat="1" applyFont="1" applyFill="1" applyBorder="1" applyAlignment="1">
      <alignment horizontal="center" vertical="center" wrapText="1"/>
    </xf>
    <xf numFmtId="0" fontId="0" fillId="0" borderId="0" xfId="0" applyFont="1"/>
    <xf numFmtId="0" fontId="0" fillId="0" borderId="0" xfId="0" applyFont="1" applyFill="1"/>
    <xf numFmtId="0" fontId="25" fillId="34" borderId="0" xfId="0" applyFont="1" applyFill="1"/>
    <xf numFmtId="3" fontId="0" fillId="34" borderId="0" xfId="0" applyNumberFormat="1" applyFill="1"/>
    <xf numFmtId="0" fontId="0" fillId="34" borderId="0" xfId="0" applyFont="1" applyFill="1"/>
    <xf numFmtId="0" fontId="21" fillId="0" borderId="26" xfId="0" applyFont="1" applyFill="1" applyBorder="1"/>
    <xf numFmtId="49" fontId="0" fillId="0" borderId="16" xfId="0" applyNumberFormat="1" applyFill="1" applyBorder="1" applyAlignment="1">
      <alignment horizontal="center" vertical="center" wrapText="1"/>
    </xf>
    <xf numFmtId="0" fontId="29" fillId="34" borderId="0" xfId="0" applyFont="1" applyFill="1"/>
    <xf numFmtId="0" fontId="16" fillId="34" borderId="0" xfId="0" applyFont="1" applyFill="1"/>
    <xf numFmtId="0" fontId="0" fillId="33" borderId="0" xfId="0" applyFill="1"/>
    <xf numFmtId="49" fontId="0" fillId="33" borderId="27" xfId="0" applyNumberFormat="1" applyFill="1" applyBorder="1" applyAlignment="1">
      <alignment horizontal="center" vertical="center" wrapText="1"/>
    </xf>
    <xf numFmtId="49" fontId="0" fillId="33" borderId="28" xfId="0" applyNumberFormat="1" applyFill="1" applyBorder="1" applyAlignment="1">
      <alignment horizontal="center" vertical="center" wrapText="1"/>
    </xf>
    <xf numFmtId="0" fontId="0" fillId="33" borderId="29" xfId="0" applyFill="1" applyBorder="1"/>
    <xf numFmtId="0" fontId="19" fillId="33" borderId="30" xfId="0" applyFont="1" applyFill="1" applyBorder="1"/>
    <xf numFmtId="0" fontId="16" fillId="33" borderId="30" xfId="0" applyFont="1" applyFill="1" applyBorder="1"/>
    <xf numFmtId="0" fontId="19" fillId="33" borderId="30" xfId="0" applyFont="1" applyFill="1" applyBorder="1" applyAlignment="1">
      <alignment horizontal="center"/>
    </xf>
    <xf numFmtId="0" fontId="0" fillId="33" borderId="31" xfId="0" applyFill="1" applyBorder="1"/>
    <xf numFmtId="0" fontId="33" fillId="33" borderId="32" xfId="42" applyFont="1" applyFill="1" applyBorder="1" applyAlignment="1">
      <alignment horizontal="center" vertical="center"/>
    </xf>
    <xf numFmtId="0" fontId="21" fillId="33" borderId="33" xfId="0" applyFont="1" applyFill="1" applyBorder="1"/>
    <xf numFmtId="0" fontId="20" fillId="33" borderId="34" xfId="0" applyFont="1" applyFill="1" applyBorder="1" applyAlignment="1">
      <alignment horizontal="center" vertical="center"/>
    </xf>
    <xf numFmtId="0" fontId="20" fillId="33" borderId="35" xfId="0" applyFont="1" applyFill="1" applyBorder="1" applyAlignment="1">
      <alignment horizontal="center" vertical="center"/>
    </xf>
    <xf numFmtId="0" fontId="21" fillId="33" borderId="35" xfId="0" applyFont="1" applyFill="1" applyBorder="1"/>
    <xf numFmtId="0" fontId="21" fillId="33" borderId="36" xfId="0" applyFont="1" applyFill="1" applyBorder="1"/>
    <xf numFmtId="0" fontId="34" fillId="33" borderId="35" xfId="0" applyFont="1" applyFill="1" applyBorder="1"/>
    <xf numFmtId="0" fontId="20" fillId="34" borderId="0" xfId="0" applyFont="1" applyFill="1" applyBorder="1" applyAlignment="1">
      <alignment horizontal="center" vertical="center"/>
    </xf>
    <xf numFmtId="0" fontId="34" fillId="34" borderId="0" xfId="0" applyFont="1" applyFill="1" applyBorder="1"/>
    <xf numFmtId="1" fontId="16" fillId="34" borderId="0" xfId="0" applyNumberFormat="1" applyFont="1" applyFill="1"/>
    <xf numFmtId="0" fontId="0" fillId="34" borderId="21" xfId="0" applyFill="1" applyBorder="1"/>
    <xf numFmtId="2" fontId="0" fillId="34" borderId="0" xfId="0" applyNumberFormat="1" applyFill="1"/>
    <xf numFmtId="0" fontId="36" fillId="34" borderId="0" xfId="42" applyFont="1" applyFill="1"/>
  </cellXfs>
  <cellStyles count="43">
    <cellStyle name="20 % - Farve1" xfId="19" builtinId="30" customBuiltin="1"/>
    <cellStyle name="20 % - Farve2" xfId="23" builtinId="34" customBuiltin="1"/>
    <cellStyle name="20 % - Farve3" xfId="27" builtinId="38" customBuiltin="1"/>
    <cellStyle name="20 % - Farve4" xfId="31" builtinId="42" customBuiltin="1"/>
    <cellStyle name="20 % - Farve5" xfId="35" builtinId="46" customBuiltin="1"/>
    <cellStyle name="20 % - Farve6" xfId="39" builtinId="50" customBuiltin="1"/>
    <cellStyle name="40 % - Farve1" xfId="20" builtinId="31" customBuiltin="1"/>
    <cellStyle name="40 % - Farve2" xfId="24" builtinId="35" customBuiltin="1"/>
    <cellStyle name="40 % - Farve3" xfId="28" builtinId="39" customBuiltin="1"/>
    <cellStyle name="40 % - Farve4" xfId="32" builtinId="43" customBuiltin="1"/>
    <cellStyle name="40 % - Farve5" xfId="36" builtinId="47" customBuiltin="1"/>
    <cellStyle name="40 % - Farve6" xfId="40" builtinId="51" customBuiltin="1"/>
    <cellStyle name="60 % - Farve1" xfId="21" builtinId="32" customBuiltin="1"/>
    <cellStyle name="60 % - Farve2" xfId="25" builtinId="36" customBuiltin="1"/>
    <cellStyle name="60 % - Farve3" xfId="29" builtinId="40" customBuiltin="1"/>
    <cellStyle name="60 % - Farve4" xfId="33" builtinId="44" customBuiltin="1"/>
    <cellStyle name="60 % - Farve5" xfId="37" builtinId="48" customBuiltin="1"/>
    <cellStyle name="60 % - Farve6" xfId="41" builtinId="52" customBuiltin="1"/>
    <cellStyle name="Advarselstekst" xfId="14" builtinId="11" customBuiltin="1"/>
    <cellStyle name="Bemærk!" xfId="15" builtinId="10" customBuiltin="1"/>
    <cellStyle name="Beregning" xfId="11" builtinId="22" customBuiltin="1"/>
    <cellStyle name="Farve1" xfId="18" builtinId="29" customBuiltin="1"/>
    <cellStyle name="Farve2" xfId="22" builtinId="33" customBuiltin="1"/>
    <cellStyle name="Farve3" xfId="26" builtinId="37" customBuiltin="1"/>
    <cellStyle name="Farve4" xfId="30" builtinId="41" customBuiltin="1"/>
    <cellStyle name="Farve5" xfId="34" builtinId="45" customBuiltin="1"/>
    <cellStyle name="Farve6" xfId="38" builtinId="49" customBuiltin="1"/>
    <cellStyle name="Forklarende tekst" xfId="16" builtinId="53" customBuiltin="1"/>
    <cellStyle name="God" xfId="6" builtinId="26" customBuiltin="1"/>
    <cellStyle name="Input" xfId="9" builtinId="20" customBuiltin="1"/>
    <cellStyle name="Kontrollér celle" xfId="13" builtinId="23" customBuiltin="1"/>
    <cellStyle name="Link" xfId="42" builtinId="8"/>
    <cellStyle name="Neutral" xfId="8" builtinId="28" customBuiltin="1"/>
    <cellStyle name="Normal" xfId="0" builtinId="0"/>
    <cellStyle name="Output" xfId="10" builtinId="21" customBuiltin="1"/>
    <cellStyle name="Overskrift 1" xfId="2" builtinId="16" customBuiltin="1"/>
    <cellStyle name="Overskrift 2" xfId="3" builtinId="17" customBuiltin="1"/>
    <cellStyle name="Overskrift 3" xfId="4" builtinId="18" customBuiltin="1"/>
    <cellStyle name="Overskrift 4" xfId="5" builtinId="19" customBuiltin="1"/>
    <cellStyle name="Sammenkædet celle" xfId="12" builtinId="24" customBuiltin="1"/>
    <cellStyle name="Titel" xfId="1" builtinId="15" customBuiltin="1"/>
    <cellStyle name="Total" xfId="17" builtinId="25" customBuiltin="1"/>
    <cellStyle name="Ugyldig" xfId="7"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a-DK"/>
        </a:p>
      </c:txPr>
    </c:title>
    <c:autoTitleDeleted val="0"/>
    <c:plotArea>
      <c:layout/>
      <c:lineChart>
        <c:grouping val="standard"/>
        <c:varyColors val="0"/>
        <c:ser>
          <c:idx val="0"/>
          <c:order val="0"/>
          <c:tx>
            <c:strRef>
              <c:f>'Analyse 2020'!$B$7</c:f>
              <c:strCache>
                <c:ptCount val="1"/>
                <c:pt idx="0">
                  <c:v>Månedsfordeling</c:v>
                </c:pt>
              </c:strCache>
            </c:strRef>
          </c:tx>
          <c:spPr>
            <a:ln w="22225" cap="rnd" cmpd="sng" algn="ctr">
              <a:solidFill>
                <a:schemeClr val="accent1"/>
              </a:solidFill>
              <a:round/>
            </a:ln>
            <a:effectLst/>
          </c:spPr>
          <c:marker>
            <c:symbol val="none"/>
          </c:marker>
          <c:trendline>
            <c:spPr>
              <a:ln w="9525" cap="rnd">
                <a:solidFill>
                  <a:schemeClr val="accent1"/>
                </a:solidFill>
              </a:ln>
              <a:effectLst/>
            </c:spPr>
            <c:trendlineType val="linear"/>
            <c:dispRSqr val="0"/>
            <c:dispEq val="0"/>
          </c:trendline>
          <c:trendline>
            <c:spPr>
              <a:ln w="9525" cap="rnd">
                <a:solidFill>
                  <a:schemeClr val="accent1"/>
                </a:solidFill>
              </a:ln>
              <a:effectLst/>
            </c:spPr>
            <c:trendlineType val="linear"/>
            <c:dispRSqr val="0"/>
            <c:dispEq val="0"/>
          </c:trendline>
          <c:cat>
            <c:strRef>
              <c:f>'Analyse 2020'!$B$8:$B$19</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'Analyse 2020'!$C$8:$C$19</c:f>
              <c:numCache>
                <c:formatCode>General</c:formatCode>
                <c:ptCount val="12"/>
                <c:pt idx="0">
                  <c:v>5</c:v>
                </c:pt>
                <c:pt idx="1">
                  <c:v>4</c:v>
                </c:pt>
                <c:pt idx="2">
                  <c:v>2</c:v>
                </c:pt>
                <c:pt idx="3">
                  <c:v>4</c:v>
                </c:pt>
                <c:pt idx="4">
                  <c:v>5</c:v>
                </c:pt>
                <c:pt idx="5">
                  <c:v>9</c:v>
                </c:pt>
                <c:pt idx="6">
                  <c:v>9</c:v>
                </c:pt>
                <c:pt idx="7">
                  <c:v>11</c:v>
                </c:pt>
                <c:pt idx="8">
                  <c:v>2</c:v>
                </c:pt>
                <c:pt idx="9">
                  <c:v>8</c:v>
                </c:pt>
                <c:pt idx="10">
                  <c:v>6</c:v>
                </c:pt>
                <c:pt idx="11">
                  <c:v>7</c:v>
                </c:pt>
              </c:numCache>
            </c:numRef>
          </c:val>
          <c:smooth val="0"/>
          <c:extLst>
            <c:ext xmlns:c16="http://schemas.microsoft.com/office/drawing/2014/chart" uri="{C3380CC4-5D6E-409C-BE32-E72D297353CC}">
              <c16:uniqueId val="{00000002-90CB-40EF-AC73-3B63E45D9CC5}"/>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629017424"/>
        <c:axId val="664750176"/>
      </c:lineChart>
      <c:catAx>
        <c:axId val="62901742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da-DK"/>
          </a:p>
        </c:txPr>
        <c:crossAx val="664750176"/>
        <c:crosses val="autoZero"/>
        <c:auto val="1"/>
        <c:lblAlgn val="ctr"/>
        <c:lblOffset val="100"/>
        <c:noMultiLvlLbl val="0"/>
      </c:catAx>
      <c:valAx>
        <c:axId val="6647501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da-DK"/>
          </a:p>
        </c:txPr>
        <c:crossAx val="62901742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I forhold til andre dødsulykkestyper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2020'!$C$210</c:f>
              <c:strCache>
                <c:ptCount val="1"/>
              </c:strCache>
            </c:strRef>
          </c:tx>
          <c:spPr>
            <a:solidFill>
              <a:schemeClr val="accent1"/>
            </a:solidFill>
            <a:ln>
              <a:noFill/>
            </a:ln>
            <a:effectLst/>
          </c:spPr>
          <c:invertIfNegative val="0"/>
          <c:cat>
            <c:strRef>
              <c:f>'Analyse 2020'!$B$211:$B$214</c:f>
              <c:strCache>
                <c:ptCount val="4"/>
                <c:pt idx="0">
                  <c:v>Fald</c:v>
                </c:pt>
                <c:pt idx="1">
                  <c:v>Forgiftninger</c:v>
                </c:pt>
                <c:pt idx="2">
                  <c:v>Traffikulykker</c:v>
                </c:pt>
                <c:pt idx="3">
                  <c:v>Drukning</c:v>
                </c:pt>
              </c:strCache>
            </c:strRef>
          </c:cat>
          <c:val>
            <c:numRef>
              <c:f>'Analyse 2020'!$C$211:$C$214</c:f>
              <c:numCache>
                <c:formatCode>General</c:formatCode>
                <c:ptCount val="4"/>
                <c:pt idx="0">
                  <c:v>563</c:v>
                </c:pt>
                <c:pt idx="1">
                  <c:v>233</c:v>
                </c:pt>
                <c:pt idx="2">
                  <c:v>194</c:v>
                </c:pt>
                <c:pt idx="3">
                  <c:v>89</c:v>
                </c:pt>
              </c:numCache>
            </c:numRef>
          </c:val>
          <c:extLst>
            <c:ext xmlns:c16="http://schemas.microsoft.com/office/drawing/2014/chart" uri="{C3380CC4-5D6E-409C-BE32-E72D297353CC}">
              <c16:uniqueId val="{00000000-1646-42C1-B976-8A2FE5DB4BDF}"/>
            </c:ext>
          </c:extLst>
        </c:ser>
        <c:dLbls>
          <c:showLegendKey val="0"/>
          <c:showVal val="0"/>
          <c:showCatName val="0"/>
          <c:showSerName val="0"/>
          <c:showPercent val="0"/>
          <c:showBubbleSize val="0"/>
        </c:dLbls>
        <c:gapWidth val="219"/>
        <c:overlap val="-27"/>
        <c:axId val="739194080"/>
        <c:axId val="739199656"/>
      </c:barChart>
      <c:catAx>
        <c:axId val="739194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199656"/>
        <c:crosses val="autoZero"/>
        <c:auto val="1"/>
        <c:lblAlgn val="ctr"/>
        <c:lblOffset val="100"/>
        <c:noMultiLvlLbl val="0"/>
      </c:catAx>
      <c:valAx>
        <c:axId val="739199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194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 dagslys eller mørke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2020'!$C$150</c:f>
              <c:strCache>
                <c:ptCount val="1"/>
              </c:strCache>
            </c:strRef>
          </c:tx>
          <c:spPr>
            <a:solidFill>
              <a:schemeClr val="accent1"/>
            </a:solidFill>
            <a:ln>
              <a:noFill/>
            </a:ln>
            <a:effectLst/>
          </c:spPr>
          <c:invertIfNegative val="0"/>
          <c:cat>
            <c:strRef>
              <c:f>'Analyse 2020'!$B$151:$B$153</c:f>
              <c:strCache>
                <c:ptCount val="3"/>
                <c:pt idx="0">
                  <c:v>I dagslys</c:v>
                </c:pt>
                <c:pt idx="1">
                  <c:v>I mørke</c:v>
                </c:pt>
                <c:pt idx="2">
                  <c:v>Ukendt</c:v>
                </c:pt>
              </c:strCache>
            </c:strRef>
          </c:cat>
          <c:val>
            <c:numRef>
              <c:f>'Analyse 2020'!$C$151:$C$153</c:f>
              <c:numCache>
                <c:formatCode>General</c:formatCode>
                <c:ptCount val="3"/>
                <c:pt idx="0">
                  <c:v>31</c:v>
                </c:pt>
                <c:pt idx="1">
                  <c:v>17</c:v>
                </c:pt>
                <c:pt idx="2">
                  <c:v>24</c:v>
                </c:pt>
              </c:numCache>
            </c:numRef>
          </c:val>
          <c:extLst>
            <c:ext xmlns:c16="http://schemas.microsoft.com/office/drawing/2014/chart" uri="{C3380CC4-5D6E-409C-BE32-E72D297353CC}">
              <c16:uniqueId val="{00000000-C29B-4464-A281-8132496E6315}"/>
            </c:ext>
          </c:extLst>
        </c:ser>
        <c:dLbls>
          <c:showLegendKey val="0"/>
          <c:showVal val="0"/>
          <c:showCatName val="0"/>
          <c:showSerName val="0"/>
          <c:showPercent val="0"/>
          <c:showBubbleSize val="0"/>
        </c:dLbls>
        <c:gapWidth val="219"/>
        <c:overlap val="-27"/>
        <c:axId val="871773992"/>
        <c:axId val="871777272"/>
      </c:barChart>
      <c:catAx>
        <c:axId val="87177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71777272"/>
        <c:crosses val="autoZero"/>
        <c:auto val="1"/>
        <c:lblAlgn val="ctr"/>
        <c:lblOffset val="100"/>
        <c:noMultiLvlLbl val="0"/>
      </c:catAx>
      <c:valAx>
        <c:axId val="871777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71773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Påvirket eller upåvirket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spPr>
            <a:solidFill>
              <a:schemeClr val="accent1"/>
            </a:solidFill>
            <a:ln>
              <a:noFill/>
            </a:ln>
            <a:effectLst/>
          </c:spPr>
          <c:invertIfNegative val="0"/>
          <c:cat>
            <c:strRef>
              <c:f>'Analyse 2020'!$B$171:$B$173</c:f>
              <c:strCache>
                <c:ptCount val="3"/>
                <c:pt idx="0">
                  <c:v>Påvirket</c:v>
                </c:pt>
                <c:pt idx="1">
                  <c:v>Upåvirket</c:v>
                </c:pt>
                <c:pt idx="2">
                  <c:v>Ukendt</c:v>
                </c:pt>
              </c:strCache>
            </c:strRef>
          </c:cat>
          <c:val>
            <c:numRef>
              <c:f>'Analyse 2020'!$C$171:$C$173</c:f>
              <c:numCache>
                <c:formatCode>General</c:formatCode>
                <c:ptCount val="3"/>
                <c:pt idx="0">
                  <c:v>0</c:v>
                </c:pt>
                <c:pt idx="1">
                  <c:v>1</c:v>
                </c:pt>
                <c:pt idx="2">
                  <c:v>71</c:v>
                </c:pt>
              </c:numCache>
            </c:numRef>
          </c:val>
          <c:extLst>
            <c:ext xmlns:c16="http://schemas.microsoft.com/office/drawing/2014/chart" uri="{C3380CC4-5D6E-409C-BE32-E72D297353CC}">
              <c16:uniqueId val="{00000000-3C04-4E27-BDD7-307AAAB65FEE}"/>
            </c:ext>
          </c:extLst>
        </c:ser>
        <c:dLbls>
          <c:showLegendKey val="0"/>
          <c:showVal val="0"/>
          <c:showCatName val="0"/>
          <c:showSerName val="0"/>
          <c:showPercent val="0"/>
          <c:showBubbleSize val="0"/>
        </c:dLbls>
        <c:gapWidth val="219"/>
        <c:overlap val="-27"/>
        <c:axId val="861560408"/>
        <c:axId val="861557456"/>
      </c:barChart>
      <c:catAx>
        <c:axId val="86156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61557456"/>
        <c:crosses val="autoZero"/>
        <c:auto val="1"/>
        <c:lblAlgn val="ctr"/>
        <c:lblOffset val="100"/>
        <c:noMultiLvlLbl val="0"/>
      </c:catAx>
      <c:valAx>
        <c:axId val="861557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61560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da-DK" sz="2400"/>
              <a:t>Total</a:t>
            </a:r>
            <a:r>
              <a:rPr lang="da-DK" sz="2400" baseline="0"/>
              <a:t> druknedøde 2012-2020</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da-DK"/>
        </a:p>
      </c:txPr>
    </c:title>
    <c:autoTitleDeleted val="0"/>
    <c:plotArea>
      <c:layout/>
      <c:barChart>
        <c:barDir val="col"/>
        <c:grouping val="clustered"/>
        <c:varyColors val="0"/>
        <c:ser>
          <c:idx val="0"/>
          <c:order val="0"/>
          <c:tx>
            <c:strRef>
              <c:f>'Udviklingen 2012-2020'!$B$2</c:f>
              <c:strCache>
                <c:ptCount val="1"/>
                <c:pt idx="0">
                  <c:v>RfSB</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'Udviklingen 2012-2020'!$A$3:$A$11</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'Udviklingen 2012-2020'!$B$3:$B$11</c:f>
              <c:numCache>
                <c:formatCode>General</c:formatCode>
                <c:ptCount val="9"/>
                <c:pt idx="0">
                  <c:v>56</c:v>
                </c:pt>
                <c:pt idx="1">
                  <c:v>66</c:v>
                </c:pt>
                <c:pt idx="2">
                  <c:v>78</c:v>
                </c:pt>
                <c:pt idx="3">
                  <c:v>64</c:v>
                </c:pt>
                <c:pt idx="4">
                  <c:v>58</c:v>
                </c:pt>
                <c:pt idx="5">
                  <c:v>61</c:v>
                </c:pt>
                <c:pt idx="6">
                  <c:v>77</c:v>
                </c:pt>
                <c:pt idx="7">
                  <c:v>75</c:v>
                </c:pt>
                <c:pt idx="8">
                  <c:v>72</c:v>
                </c:pt>
              </c:numCache>
            </c:numRef>
          </c:val>
          <c:extLst>
            <c:ext xmlns:c16="http://schemas.microsoft.com/office/drawing/2014/chart" uri="{C3380CC4-5D6E-409C-BE32-E72D297353CC}">
              <c16:uniqueId val="{00000000-1527-4261-8B42-C4597100FAF4}"/>
            </c:ext>
          </c:extLst>
        </c:ser>
        <c:ser>
          <c:idx val="1"/>
          <c:order val="1"/>
          <c:tx>
            <c:strRef>
              <c:f>'Udviklingen 2012-2020'!$C$2</c:f>
              <c:strCache>
                <c:ptCount val="1"/>
                <c:pt idx="0">
                  <c:v>SIF</c:v>
                </c:pt>
              </c:strCache>
            </c:strRef>
          </c:tx>
          <c:spPr>
            <a:solidFill>
              <a:schemeClr val="accent2">
                <a:alpha val="85000"/>
              </a:schemeClr>
            </a:solidFill>
            <a:ln w="9525" cap="flat" cmpd="sng" algn="ctr">
              <a:solidFill>
                <a:schemeClr val="lt1">
                  <a:alpha val="50000"/>
                </a:schemeClr>
              </a:solidFill>
              <a:round/>
            </a:ln>
            <a:effectLst/>
          </c:spPr>
          <c:invertIfNegative val="0"/>
          <c:dPt>
            <c:idx val="4"/>
            <c:invertIfNegative val="0"/>
            <c:bubble3D val="0"/>
            <c:spPr>
              <a:solidFill>
                <a:schemeClr val="accent2"/>
              </a:solidFill>
              <a:ln w="9525" cap="flat" cmpd="sng" algn="ctr">
                <a:solidFill>
                  <a:schemeClr val="lt1">
                    <a:alpha val="50000"/>
                  </a:schemeClr>
                </a:solidFill>
                <a:round/>
              </a:ln>
              <a:effectLst/>
            </c:spPr>
            <c:extLst>
              <c:ext xmlns:c16="http://schemas.microsoft.com/office/drawing/2014/chart" uri="{C3380CC4-5D6E-409C-BE32-E72D297353CC}">
                <c16:uniqueId val="{00000018-1527-4261-8B42-C4597100FAF4}"/>
              </c:ext>
            </c:extLst>
          </c:dPt>
          <c:dPt>
            <c:idx val="5"/>
            <c:invertIfNegative val="0"/>
            <c:bubble3D val="0"/>
            <c:spPr>
              <a:solidFill>
                <a:schemeClr val="accent2"/>
              </a:solidFill>
              <a:ln w="9525" cap="flat" cmpd="sng" algn="ctr">
                <a:solidFill>
                  <a:schemeClr val="lt1">
                    <a:alpha val="50000"/>
                  </a:schemeClr>
                </a:solidFill>
                <a:round/>
              </a:ln>
              <a:effectLst/>
            </c:spPr>
            <c:extLst>
              <c:ext xmlns:c16="http://schemas.microsoft.com/office/drawing/2014/chart" uri="{C3380CC4-5D6E-409C-BE32-E72D297353CC}">
                <c16:uniqueId val="{0000001F-1527-4261-8B42-C4597100FAF4}"/>
              </c:ext>
            </c:extLst>
          </c:dPt>
          <c:dPt>
            <c:idx val="6"/>
            <c:invertIfNegative val="0"/>
            <c:bubble3D val="0"/>
            <c:spPr>
              <a:solidFill>
                <a:schemeClr val="accent2"/>
              </a:solidFill>
              <a:ln w="9525" cap="flat" cmpd="sng" algn="ctr">
                <a:solidFill>
                  <a:schemeClr val="lt1">
                    <a:alpha val="50000"/>
                  </a:schemeClr>
                </a:solidFill>
                <a:round/>
              </a:ln>
              <a:effectLst/>
            </c:spPr>
            <c:extLst>
              <c:ext xmlns:c16="http://schemas.microsoft.com/office/drawing/2014/chart" uri="{C3380CC4-5D6E-409C-BE32-E72D297353CC}">
                <c16:uniqueId val="{00000004-5DAC-43F6-9C99-71E4EB97A1DD}"/>
              </c:ext>
            </c:extLst>
          </c:dPt>
          <c:dPt>
            <c:idx val="7"/>
            <c:invertIfNegative val="0"/>
            <c:bubble3D val="0"/>
            <c:spPr>
              <a:solidFill>
                <a:schemeClr val="accent2">
                  <a:lumMod val="20000"/>
                  <a:lumOff val="8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4317-4783-96C7-31A4C61C7CED}"/>
              </c:ext>
            </c:extLst>
          </c:dPt>
          <c:dPt>
            <c:idx val="8"/>
            <c:invertIfNegative val="0"/>
            <c:bubble3D val="0"/>
            <c:spPr>
              <a:solidFill>
                <a:schemeClr val="accent2">
                  <a:lumMod val="20000"/>
                  <a:lumOff val="8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B448-4D37-8223-8A855AE5C26F}"/>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trendline>
            <c:spPr>
              <a:ln w="28575" cap="rnd">
                <a:solidFill>
                  <a:schemeClr val="accent2"/>
                </a:solidFill>
                <a:prstDash val="dashDot"/>
              </a:ln>
              <a:effectLst/>
            </c:spPr>
            <c:trendlineType val="linear"/>
            <c:dispRSqr val="0"/>
            <c:dispEq val="0"/>
          </c:trendline>
          <c:cat>
            <c:numRef>
              <c:f>'Udviklingen 2012-2020'!$A$3:$A$11</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'Udviklingen 2012-2020'!$C$3:$C$11</c:f>
              <c:numCache>
                <c:formatCode>General</c:formatCode>
                <c:ptCount val="9"/>
                <c:pt idx="0">
                  <c:v>104</c:v>
                </c:pt>
                <c:pt idx="1">
                  <c:v>89</c:v>
                </c:pt>
                <c:pt idx="2">
                  <c:v>101</c:v>
                </c:pt>
                <c:pt idx="3">
                  <c:v>82</c:v>
                </c:pt>
                <c:pt idx="4">
                  <c:v>75</c:v>
                </c:pt>
                <c:pt idx="5">
                  <c:v>83</c:v>
                </c:pt>
                <c:pt idx="6">
                  <c:v>101</c:v>
                </c:pt>
                <c:pt idx="7">
                  <c:v>97</c:v>
                </c:pt>
                <c:pt idx="8">
                  <c:v>93</c:v>
                </c:pt>
              </c:numCache>
            </c:numRef>
          </c:val>
          <c:extLst>
            <c:ext xmlns:c16="http://schemas.microsoft.com/office/drawing/2014/chart" uri="{C3380CC4-5D6E-409C-BE32-E72D297353CC}">
              <c16:uniqueId val="{00000001-1527-4261-8B42-C4597100FAF4}"/>
            </c:ext>
          </c:extLst>
        </c:ser>
        <c:dLbls>
          <c:showLegendKey val="0"/>
          <c:showVal val="0"/>
          <c:showCatName val="0"/>
          <c:showSerName val="0"/>
          <c:showPercent val="0"/>
          <c:showBubbleSize val="0"/>
        </c:dLbls>
        <c:gapWidth val="65"/>
        <c:axId val="369826664"/>
        <c:axId val="369826992"/>
      </c:barChart>
      <c:scatterChart>
        <c:scatterStyle val="lineMarker"/>
        <c:varyColors val="0"/>
        <c:ser>
          <c:idx val="2"/>
          <c:order val="2"/>
          <c:tx>
            <c:strRef>
              <c:f>'Udviklingen 2012-2020'!$D$2</c:f>
              <c:strCache>
                <c:ptCount val="1"/>
                <c:pt idx="0">
                  <c:v>Δ %</c:v>
                </c:pt>
              </c:strCache>
            </c:strRef>
          </c:tx>
          <c:spPr>
            <a:ln w="25400" cap="rnd">
              <a:noFill/>
              <a:round/>
            </a:ln>
            <a:effectLst/>
          </c:spPr>
          <c:marker>
            <c:symbol val="circle"/>
            <c:size val="6"/>
            <c:spPr>
              <a:solidFill>
                <a:schemeClr val="accent3">
                  <a:alpha val="85000"/>
                </a:schemeClr>
              </a:solidFill>
              <a:ln>
                <a:noFill/>
              </a:ln>
              <a:effectLst/>
            </c:spPr>
          </c:marker>
          <c:dLbls>
            <c:dLbl>
              <c:idx val="3"/>
              <c:layout>
                <c:manualLayout>
                  <c:x val="-4.4463058952708773E-2"/>
                  <c:y val="-4.1176470588235294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38AF-4F55-A85C-274A24BA0606}"/>
                </c:ext>
              </c:extLst>
            </c:dLbl>
            <c:dLbl>
              <c:idx val="5"/>
              <c:layout>
                <c:manualLayout>
                  <c:x val="-2.341694525066516E-2"/>
                  <c:y val="4.7058823529411764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38AF-4F55-A85C-274A24BA0606}"/>
                </c:ext>
              </c:extLst>
            </c:dLbl>
            <c:dLbl>
              <c:idx val="8"/>
              <c:layout>
                <c:manualLayout>
                  <c:x val="1.1247242023288953E-2"/>
                  <c:y val="-1.5686274509803994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B448-4D37-8223-8A855AE5C26F}"/>
                </c:ext>
              </c:extLst>
            </c:dLbl>
            <c:spPr>
              <a:solidFill>
                <a:schemeClr val="tx1"/>
              </a:solidFill>
              <a:ln>
                <a:noFill/>
              </a:ln>
              <a:effectLst>
                <a:glow rad="63500">
                  <a:schemeClr val="accent3">
                    <a:satMod val="175000"/>
                    <a:alpha val="40000"/>
                  </a:schemeClr>
                </a:glow>
                <a:softEdge rad="12700"/>
              </a:effectLst>
            </c:spPr>
            <c:txPr>
              <a:bodyPr rot="0" spcFirstLastPara="1" vertOverflow="overflow" horzOverflow="overflow" vert="horz" wrap="square" lIns="38100" tIns="19050" rIns="38100" bIns="19050" anchor="ctr" anchorCtr="0">
                <a:spAutoFit/>
              </a:bodyPr>
              <a:lstStyle/>
              <a:p>
                <a:pPr>
                  <a:defRPr sz="900" b="1" i="0" u="none" strike="noStrike" kern="1200" baseline="0">
                    <a:solidFill>
                      <a:schemeClr val="lt1"/>
                    </a:solidFill>
                    <a:latin typeface="+mn-lt"/>
                    <a:ea typeface="+mn-ea"/>
                    <a:cs typeface="+mn-cs"/>
                  </a:defRPr>
                </a:pPr>
                <a:endParaRPr lang="da-DK"/>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xVal>
            <c:numRef>
              <c:f>'Udviklingen 2012-2020'!$A$3:$A$11</c:f>
              <c:numCache>
                <c:formatCode>General</c:formatCode>
                <c:ptCount val="9"/>
                <c:pt idx="0">
                  <c:v>2012</c:v>
                </c:pt>
                <c:pt idx="1">
                  <c:v>2013</c:v>
                </c:pt>
                <c:pt idx="2">
                  <c:v>2014</c:v>
                </c:pt>
                <c:pt idx="3">
                  <c:v>2015</c:v>
                </c:pt>
                <c:pt idx="4">
                  <c:v>2016</c:v>
                </c:pt>
                <c:pt idx="5">
                  <c:v>2017</c:v>
                </c:pt>
                <c:pt idx="6">
                  <c:v>2018</c:v>
                </c:pt>
                <c:pt idx="7">
                  <c:v>2019</c:v>
                </c:pt>
                <c:pt idx="8">
                  <c:v>2020</c:v>
                </c:pt>
              </c:numCache>
            </c:numRef>
          </c:xVal>
          <c:yVal>
            <c:numRef>
              <c:f>'Udviklingen 2012-2020'!$D$3:$D$11</c:f>
              <c:numCache>
                <c:formatCode>0.0</c:formatCode>
                <c:ptCount val="9"/>
                <c:pt idx="0">
                  <c:v>53.846153846153847</c:v>
                </c:pt>
                <c:pt idx="1">
                  <c:v>74.157303370786522</c:v>
                </c:pt>
                <c:pt idx="2">
                  <c:v>77.227722772277232</c:v>
                </c:pt>
                <c:pt idx="3">
                  <c:v>78.048780487804876</c:v>
                </c:pt>
                <c:pt idx="4">
                  <c:v>77.333333333333329</c:v>
                </c:pt>
                <c:pt idx="5">
                  <c:v>73.493975903614455</c:v>
                </c:pt>
                <c:pt idx="6">
                  <c:v>76.237623762376245</c:v>
                </c:pt>
                <c:pt idx="7">
                  <c:v>77.319587628865989</c:v>
                </c:pt>
                <c:pt idx="8">
                  <c:v>77.41935483870968</c:v>
                </c:pt>
              </c:numCache>
            </c:numRef>
          </c:yVal>
          <c:smooth val="0"/>
          <c:extLst>
            <c:ext xmlns:c16="http://schemas.microsoft.com/office/drawing/2014/chart" uri="{C3380CC4-5D6E-409C-BE32-E72D297353CC}">
              <c16:uniqueId val="{00000002-1527-4261-8B42-C4597100FAF4}"/>
            </c:ext>
          </c:extLst>
        </c:ser>
        <c:dLbls>
          <c:showLegendKey val="0"/>
          <c:showVal val="0"/>
          <c:showCatName val="0"/>
          <c:showSerName val="0"/>
          <c:showPercent val="0"/>
          <c:showBubbleSize val="0"/>
        </c:dLbls>
        <c:axId val="602039280"/>
        <c:axId val="602040592"/>
      </c:scatterChart>
      <c:catAx>
        <c:axId val="3698266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0" i="0" u="none" strike="noStrike" kern="1200" cap="all" baseline="0">
                <a:solidFill>
                  <a:schemeClr val="dk1">
                    <a:lumMod val="75000"/>
                    <a:lumOff val="25000"/>
                  </a:schemeClr>
                </a:solidFill>
                <a:latin typeface="+mn-lt"/>
                <a:ea typeface="+mn-ea"/>
                <a:cs typeface="+mn-cs"/>
              </a:defRPr>
            </a:pPr>
            <a:endParaRPr lang="da-DK"/>
          </a:p>
        </c:txPr>
        <c:crossAx val="369826992"/>
        <c:crosses val="autoZero"/>
        <c:auto val="1"/>
        <c:lblAlgn val="ctr"/>
        <c:lblOffset val="100"/>
        <c:noMultiLvlLbl val="0"/>
      </c:catAx>
      <c:valAx>
        <c:axId val="3698269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69826664"/>
        <c:crosses val="autoZero"/>
        <c:crossBetween val="between"/>
      </c:valAx>
      <c:valAx>
        <c:axId val="60204059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da-DK"/>
          </a:p>
        </c:txPr>
        <c:crossAx val="602039280"/>
        <c:crosses val="max"/>
        <c:crossBetween val="midCat"/>
      </c:valAx>
      <c:valAx>
        <c:axId val="602039280"/>
        <c:scaling>
          <c:orientation val="minMax"/>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da-DK"/>
          </a:p>
        </c:txPr>
        <c:crossAx val="602040592"/>
        <c:crosses val="max"/>
        <c:crossBetween val="midCat"/>
      </c:valAx>
      <c:spPr>
        <a:noFill/>
        <a:ln>
          <a:noFill/>
        </a:ln>
        <a:effectLst>
          <a:softEdge rad="12700"/>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da-DK"/>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6580927384076991E-2"/>
          <c:y val="0.16708333333333336"/>
          <c:w val="0.90286351706036749"/>
          <c:h val="0.72088764946048411"/>
        </c:manualLayout>
      </c:layout>
      <c:barChart>
        <c:barDir val="col"/>
        <c:grouping val="clustered"/>
        <c:varyColors val="0"/>
        <c:ser>
          <c:idx val="0"/>
          <c:order val="0"/>
          <c:tx>
            <c:strRef>
              <c:f>'Analyse 2020'!$B$30</c:f>
              <c:strCache>
                <c:ptCount val="1"/>
                <c:pt idx="0">
                  <c:v>Ulykkestype</c:v>
                </c:pt>
              </c:strCache>
            </c:strRef>
          </c:tx>
          <c:spPr>
            <a:solidFill>
              <a:schemeClr val="accent1"/>
            </a:solidFill>
            <a:ln>
              <a:noFill/>
            </a:ln>
            <a:effectLst/>
          </c:spPr>
          <c:invertIfNegative val="0"/>
          <c:cat>
            <c:strRef>
              <c:f>'Analyse 2020'!$B$31:$B$34</c:f>
              <c:strCache>
                <c:ptCount val="4"/>
                <c:pt idx="0">
                  <c:v>Fald i vand fra land</c:v>
                </c:pt>
                <c:pt idx="1">
                  <c:v>Fald i vand fra fartøj</c:v>
                </c:pt>
                <c:pt idx="2">
                  <c:v>Allerede i vandet</c:v>
                </c:pt>
                <c:pt idx="3">
                  <c:v>Ukendt type</c:v>
                </c:pt>
              </c:strCache>
            </c:strRef>
          </c:cat>
          <c:val>
            <c:numRef>
              <c:f>'Analyse 2020'!$C$31:$C$34</c:f>
              <c:numCache>
                <c:formatCode>General</c:formatCode>
                <c:ptCount val="4"/>
                <c:pt idx="0">
                  <c:v>31</c:v>
                </c:pt>
                <c:pt idx="1">
                  <c:v>9</c:v>
                </c:pt>
                <c:pt idx="2">
                  <c:v>12</c:v>
                </c:pt>
                <c:pt idx="3">
                  <c:v>20</c:v>
                </c:pt>
              </c:numCache>
            </c:numRef>
          </c:val>
          <c:extLst>
            <c:ext xmlns:c16="http://schemas.microsoft.com/office/drawing/2014/chart" uri="{C3380CC4-5D6E-409C-BE32-E72D297353CC}">
              <c16:uniqueId val="{00000000-CDAA-4D50-8358-345B44F828FD}"/>
            </c:ext>
          </c:extLst>
        </c:ser>
        <c:dLbls>
          <c:showLegendKey val="0"/>
          <c:showVal val="0"/>
          <c:showCatName val="0"/>
          <c:showSerName val="0"/>
          <c:showPercent val="0"/>
          <c:showBubbleSize val="0"/>
        </c:dLbls>
        <c:gapWidth val="219"/>
        <c:overlap val="-27"/>
        <c:axId val="362643960"/>
        <c:axId val="362644288"/>
      </c:barChart>
      <c:catAx>
        <c:axId val="362643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62644288"/>
        <c:crosses val="autoZero"/>
        <c:auto val="1"/>
        <c:lblAlgn val="ctr"/>
        <c:lblOffset val="100"/>
        <c:noMultiLvlLbl val="0"/>
      </c:catAx>
      <c:valAx>
        <c:axId val="362644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62643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2020'!$B$51</c:f>
              <c:strCache>
                <c:ptCount val="1"/>
                <c:pt idx="0">
                  <c:v>Sted</c:v>
                </c:pt>
              </c:strCache>
            </c:strRef>
          </c:tx>
          <c:spPr>
            <a:solidFill>
              <a:schemeClr val="accent1"/>
            </a:solidFill>
            <a:ln w="19050">
              <a:solidFill>
                <a:schemeClr val="lt1"/>
              </a:solidFill>
            </a:ln>
            <a:effectLst/>
          </c:spPr>
          <c:invertIfNegative val="0"/>
          <c:cat>
            <c:strRef>
              <c:f>'Analyse 2020'!$B$52:$B$56</c:f>
              <c:strCache>
                <c:ptCount val="5"/>
                <c:pt idx="0">
                  <c:v>I havn</c:v>
                </c:pt>
                <c:pt idx="1">
                  <c:v>Indland</c:v>
                </c:pt>
                <c:pt idx="2">
                  <c:v>I åbent vand1</c:v>
                </c:pt>
                <c:pt idx="3">
                  <c:v>På kysten2</c:v>
                </c:pt>
                <c:pt idx="4">
                  <c:v>I svømmebassiner</c:v>
                </c:pt>
              </c:strCache>
            </c:strRef>
          </c:cat>
          <c:val>
            <c:numRef>
              <c:f>'Analyse 2020'!$C$52:$C$56</c:f>
              <c:numCache>
                <c:formatCode>General</c:formatCode>
                <c:ptCount val="5"/>
                <c:pt idx="0">
                  <c:v>13</c:v>
                </c:pt>
                <c:pt idx="1">
                  <c:v>16</c:v>
                </c:pt>
                <c:pt idx="2">
                  <c:v>22</c:v>
                </c:pt>
                <c:pt idx="3">
                  <c:v>20</c:v>
                </c:pt>
                <c:pt idx="4">
                  <c:v>1</c:v>
                </c:pt>
              </c:numCache>
            </c:numRef>
          </c:val>
          <c:extLst>
            <c:ext xmlns:c16="http://schemas.microsoft.com/office/drawing/2014/chart" uri="{C3380CC4-5D6E-409C-BE32-E72D297353CC}">
              <c16:uniqueId val="{00000000-4DF7-4713-8959-97A9AB90A9D3}"/>
            </c:ext>
          </c:extLst>
        </c:ser>
        <c:dLbls>
          <c:showLegendKey val="0"/>
          <c:showVal val="0"/>
          <c:showCatName val="0"/>
          <c:showSerName val="0"/>
          <c:showPercent val="0"/>
          <c:showBubbleSize val="0"/>
        </c:dLbls>
        <c:gapWidth val="150"/>
        <c:axId val="516484680"/>
        <c:axId val="516484024"/>
      </c:barChart>
      <c:catAx>
        <c:axId val="5164846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16484024"/>
        <c:crosses val="autoZero"/>
        <c:auto val="1"/>
        <c:lblAlgn val="ctr"/>
        <c:lblOffset val="100"/>
        <c:noMultiLvlLbl val="0"/>
      </c:catAx>
      <c:valAx>
        <c:axId val="516484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16484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da-DK"/>
        </a:p>
      </c:txPr>
    </c:title>
    <c:autoTitleDeleted val="0"/>
    <c:plotArea>
      <c:layout/>
      <c:barChart>
        <c:barDir val="col"/>
        <c:grouping val="clustered"/>
        <c:varyColors val="0"/>
        <c:ser>
          <c:idx val="0"/>
          <c:order val="0"/>
          <c:tx>
            <c:strRef>
              <c:f>'Analyse 2020'!$G$7</c:f>
              <c:strCache>
                <c:ptCount val="1"/>
                <c:pt idx="0">
                  <c:v>Kvartaler</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'Analyse 2020'!$G$8:$G$19</c:f>
              <c:strCache>
                <c:ptCount val="12"/>
                <c:pt idx="2">
                  <c:v>1. kvartal</c:v>
                </c:pt>
                <c:pt idx="5">
                  <c:v>2. kvartal</c:v>
                </c:pt>
                <c:pt idx="8">
                  <c:v>3. kvartal</c:v>
                </c:pt>
                <c:pt idx="11">
                  <c:v>4. kvartal</c:v>
                </c:pt>
              </c:strCache>
            </c:strRef>
          </c:cat>
          <c:val>
            <c:numRef>
              <c:f>'Analyse 2020'!$H$8:$H$19</c:f>
              <c:numCache>
                <c:formatCode>General</c:formatCode>
                <c:ptCount val="12"/>
                <c:pt idx="2">
                  <c:v>11</c:v>
                </c:pt>
                <c:pt idx="5">
                  <c:v>18</c:v>
                </c:pt>
                <c:pt idx="8">
                  <c:v>22</c:v>
                </c:pt>
                <c:pt idx="11">
                  <c:v>21</c:v>
                </c:pt>
              </c:numCache>
            </c:numRef>
          </c:val>
          <c:extLst>
            <c:ext xmlns:c16="http://schemas.microsoft.com/office/drawing/2014/chart" uri="{C3380CC4-5D6E-409C-BE32-E72D297353CC}">
              <c16:uniqueId val="{00000000-099B-4822-B913-B647775D3194}"/>
            </c:ext>
          </c:extLst>
        </c:ser>
        <c:dLbls>
          <c:dLblPos val="inEnd"/>
          <c:showLegendKey val="0"/>
          <c:showVal val="1"/>
          <c:showCatName val="0"/>
          <c:showSerName val="0"/>
          <c:showPercent val="0"/>
          <c:showBubbleSize val="0"/>
        </c:dLbls>
        <c:gapWidth val="41"/>
        <c:axId val="597392104"/>
        <c:axId val="597392760"/>
      </c:barChart>
      <c:catAx>
        <c:axId val="5973921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da-DK"/>
          </a:p>
        </c:txPr>
        <c:crossAx val="597392760"/>
        <c:crosses val="autoZero"/>
        <c:auto val="1"/>
        <c:lblAlgn val="ctr"/>
        <c:lblOffset val="100"/>
        <c:noMultiLvlLbl val="0"/>
      </c:catAx>
      <c:valAx>
        <c:axId val="597392760"/>
        <c:scaling>
          <c:orientation val="minMax"/>
        </c:scaling>
        <c:delete val="1"/>
        <c:axPos val="l"/>
        <c:numFmt formatCode="General" sourceLinked="1"/>
        <c:majorTickMark val="none"/>
        <c:minorTickMark val="none"/>
        <c:tickLblPos val="nextTo"/>
        <c:crossAx val="59739210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da-DK"/>
        </a:p>
      </c:txPr>
    </c:title>
    <c:autoTitleDeleted val="0"/>
    <c:plotArea>
      <c:layout>
        <c:manualLayout>
          <c:layoutTarget val="inner"/>
          <c:xMode val="edge"/>
          <c:yMode val="edge"/>
          <c:x val="0.13450692400823636"/>
          <c:y val="0.17023498789170691"/>
          <c:w val="0.77576950608446671"/>
          <c:h val="0.73677114601006366"/>
        </c:manualLayout>
      </c:layout>
      <c:barChart>
        <c:barDir val="col"/>
        <c:grouping val="clustered"/>
        <c:varyColors val="0"/>
        <c:ser>
          <c:idx val="0"/>
          <c:order val="0"/>
          <c:tx>
            <c:strRef>
              <c:f>'Analyse 2020'!$E$7</c:f>
              <c:strCache>
                <c:ptCount val="1"/>
                <c:pt idx="0">
                  <c:v>Halvår</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dLbl>
              <c:idx val="5"/>
              <c:spPr>
                <a:noFill/>
                <a:ln>
                  <a:noFill/>
                </a:ln>
                <a:effectLst/>
              </c:spPr>
              <c:txPr>
                <a:bodyPr rot="0" spcFirstLastPara="1" vertOverflow="ellipsis" vert="horz" wrap="square" lIns="36000" tIns="19050" rIns="38100" bIns="19050" anchor="ctr" anchorCtr="1">
                  <a:noAutofit/>
                </a:bodyPr>
                <a:lstStyle/>
                <a:p>
                  <a:pPr>
                    <a:defRPr sz="10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9.0519808761278575E-2"/>
                      <c:h val="6.5254274154957145E-2"/>
                    </c:manualLayout>
                  </c15:layout>
                </c:ext>
                <c:ext xmlns:c16="http://schemas.microsoft.com/office/drawing/2014/chart" uri="{C3380CC4-5D6E-409C-BE32-E72D297353CC}">
                  <c16:uniqueId val="{00000000-55E4-46B4-B4BA-BBEA793C6221}"/>
                </c:ext>
              </c:extLst>
            </c:dLbl>
            <c:spPr>
              <a:noFill/>
              <a:ln>
                <a:noFill/>
              </a:ln>
              <a:effectLst/>
            </c:spPr>
            <c:txPr>
              <a:bodyPr rot="0" spcFirstLastPara="1" vertOverflow="ellipsis" vert="horz" wrap="square" lIns="360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'Analyse 2020'!$E$8:$E$19</c:f>
              <c:strCache>
                <c:ptCount val="12"/>
                <c:pt idx="5">
                  <c:v>1. halvår</c:v>
                </c:pt>
                <c:pt idx="11">
                  <c:v>2. halvår</c:v>
                </c:pt>
              </c:strCache>
            </c:strRef>
          </c:cat>
          <c:val>
            <c:numRef>
              <c:f>'Analyse 2020'!$F$8:$F$19</c:f>
              <c:numCache>
                <c:formatCode>General</c:formatCode>
                <c:ptCount val="12"/>
                <c:pt idx="5">
                  <c:v>29</c:v>
                </c:pt>
                <c:pt idx="11">
                  <c:v>43</c:v>
                </c:pt>
              </c:numCache>
            </c:numRef>
          </c:val>
          <c:extLst>
            <c:ext xmlns:c16="http://schemas.microsoft.com/office/drawing/2014/chart" uri="{C3380CC4-5D6E-409C-BE32-E72D297353CC}">
              <c16:uniqueId val="{00000000-0391-47DB-95A2-6F3EEA6D3F60}"/>
            </c:ext>
          </c:extLst>
        </c:ser>
        <c:dLbls>
          <c:dLblPos val="inEnd"/>
          <c:showLegendKey val="0"/>
          <c:showVal val="1"/>
          <c:showCatName val="0"/>
          <c:showSerName val="0"/>
          <c:showPercent val="0"/>
          <c:showBubbleSize val="0"/>
        </c:dLbls>
        <c:gapWidth val="0"/>
        <c:overlap val="24"/>
        <c:axId val="724212392"/>
        <c:axId val="724216656"/>
      </c:barChart>
      <c:catAx>
        <c:axId val="724212392"/>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da-DK"/>
          </a:p>
        </c:txPr>
        <c:crossAx val="724216656"/>
        <c:crosses val="autoZero"/>
        <c:auto val="1"/>
        <c:lblAlgn val="ctr"/>
        <c:lblOffset val="100"/>
        <c:noMultiLvlLbl val="0"/>
      </c:catAx>
      <c:valAx>
        <c:axId val="724216656"/>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72421239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pieChart>
        <c:varyColors val="1"/>
        <c:ser>
          <c:idx val="0"/>
          <c:order val="0"/>
          <c:tx>
            <c:strRef>
              <c:f>'Analyse 2020'!$B$94</c:f>
              <c:strCache>
                <c:ptCount val="1"/>
                <c:pt idx="0">
                  <c:v>Kønsfordeling</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A5A-4C49-A6DD-644861AEC1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A5A-4C49-A6DD-644861AEC165}"/>
              </c:ext>
            </c:extLst>
          </c:dPt>
          <c:dLbls>
            <c:dLbl>
              <c:idx val="0"/>
              <c:layout>
                <c:manualLayout>
                  <c:x val="-8.3296275863606217E-2"/>
                  <c:y val="-0.1738221410536610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5A-4C49-A6DD-644861AEC1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('Analyse 2020'!$B$95,'Analyse 2020'!$B$96)</c:f>
              <c:strCache>
                <c:ptCount val="2"/>
                <c:pt idx="0">
                  <c:v>Mænd</c:v>
                </c:pt>
                <c:pt idx="1">
                  <c:v>Kvinder</c:v>
                </c:pt>
              </c:strCache>
            </c:strRef>
          </c:cat>
          <c:val>
            <c:numRef>
              <c:f>'Analyse 2020'!$D$95:$D$96</c:f>
              <c:numCache>
                <c:formatCode>0%</c:formatCode>
                <c:ptCount val="2"/>
                <c:pt idx="0">
                  <c:v>0.83333333333333337</c:v>
                </c:pt>
                <c:pt idx="1">
                  <c:v>0.16666666666666666</c:v>
                </c:pt>
              </c:numCache>
            </c:numRef>
          </c:val>
          <c:extLst>
            <c:ext xmlns:c16="http://schemas.microsoft.com/office/drawing/2014/chart" uri="{C3380CC4-5D6E-409C-BE32-E72D297353CC}">
              <c16:uniqueId val="{00000004-EA5A-4C49-A6DD-644861AEC165}"/>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stacked"/>
        <c:varyColors val="0"/>
        <c:ser>
          <c:idx val="0"/>
          <c:order val="0"/>
          <c:tx>
            <c:strRef>
              <c:f>'Analyse 2020'!$B$73</c:f>
              <c:strCache>
                <c:ptCount val="1"/>
                <c:pt idx="0">
                  <c:v>Aktivitet</c:v>
                </c:pt>
              </c:strCache>
            </c:strRef>
          </c:tx>
          <c:spPr>
            <a:solidFill>
              <a:schemeClr val="accent1"/>
            </a:solidFill>
            <a:ln>
              <a:noFill/>
            </a:ln>
            <a:effectLst/>
          </c:spPr>
          <c:invertIfNegative val="0"/>
          <c:cat>
            <c:strRef>
              <c:f>'Analyse 2020'!$B$74:$B$79</c:f>
              <c:strCache>
                <c:ptCount val="6"/>
                <c:pt idx="0">
                  <c:v>Landtransport</c:v>
                </c:pt>
                <c:pt idx="1">
                  <c:v>Sejlads</c:v>
                </c:pt>
                <c:pt idx="2">
                  <c:v>Badning &amp; dykning*</c:v>
                </c:pt>
                <c:pt idx="3">
                  <c:v>Fiskeri</c:v>
                </c:pt>
                <c:pt idx="4">
                  <c:v>Selvmord</c:v>
                </c:pt>
                <c:pt idx="5">
                  <c:v>Ukendt</c:v>
                </c:pt>
              </c:strCache>
            </c:strRef>
          </c:cat>
          <c:val>
            <c:numRef>
              <c:f>'Analyse 2020'!$C$74:$C$79</c:f>
              <c:numCache>
                <c:formatCode>General</c:formatCode>
                <c:ptCount val="6"/>
                <c:pt idx="0">
                  <c:v>15</c:v>
                </c:pt>
                <c:pt idx="1">
                  <c:v>7</c:v>
                </c:pt>
                <c:pt idx="2">
                  <c:v>11</c:v>
                </c:pt>
                <c:pt idx="3">
                  <c:v>5</c:v>
                </c:pt>
                <c:pt idx="4">
                  <c:v>12</c:v>
                </c:pt>
                <c:pt idx="5">
                  <c:v>22</c:v>
                </c:pt>
              </c:numCache>
            </c:numRef>
          </c:val>
          <c:extLst>
            <c:ext xmlns:c16="http://schemas.microsoft.com/office/drawing/2014/chart" uri="{C3380CC4-5D6E-409C-BE32-E72D297353CC}">
              <c16:uniqueId val="{00000000-46B8-450B-A24E-4CB415207A7D}"/>
            </c:ext>
          </c:extLst>
        </c:ser>
        <c:dLbls>
          <c:showLegendKey val="0"/>
          <c:showVal val="0"/>
          <c:showCatName val="0"/>
          <c:showSerName val="0"/>
          <c:showPercent val="0"/>
          <c:showBubbleSize val="0"/>
        </c:dLbls>
        <c:gapWidth val="150"/>
        <c:overlap val="100"/>
        <c:axId val="749571712"/>
        <c:axId val="749570728"/>
      </c:barChart>
      <c:catAx>
        <c:axId val="74957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49570728"/>
        <c:crosses val="autoZero"/>
        <c:auto val="1"/>
        <c:lblAlgn val="ctr"/>
        <c:lblOffset val="100"/>
        <c:noMultiLvlLbl val="0"/>
      </c:catAx>
      <c:valAx>
        <c:axId val="749570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49571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stacked"/>
        <c:varyColors val="0"/>
        <c:ser>
          <c:idx val="0"/>
          <c:order val="0"/>
          <c:tx>
            <c:strRef>
              <c:f>'Analyse 2020'!$B$111</c:f>
              <c:strCache>
                <c:ptCount val="1"/>
                <c:pt idx="0">
                  <c:v>Aldersfordeling</c:v>
                </c:pt>
              </c:strCache>
            </c:strRef>
          </c:tx>
          <c:spPr>
            <a:solidFill>
              <a:schemeClr val="accent1"/>
            </a:solidFill>
            <a:ln>
              <a:noFill/>
            </a:ln>
            <a:effectLst/>
          </c:spPr>
          <c:invertIfNegative val="0"/>
          <c:cat>
            <c:strRef>
              <c:f>'Analyse 2020'!$B$112:$B$117</c:f>
              <c:strCache>
                <c:ptCount val="6"/>
                <c:pt idx="0">
                  <c:v>0-18</c:v>
                </c:pt>
                <c:pt idx="1">
                  <c:v>19-30</c:v>
                </c:pt>
                <c:pt idx="2">
                  <c:v>31-50</c:v>
                </c:pt>
                <c:pt idx="3">
                  <c:v>51-70</c:v>
                </c:pt>
                <c:pt idx="4">
                  <c:v>71-90</c:v>
                </c:pt>
                <c:pt idx="5">
                  <c:v>Ukendt</c:v>
                </c:pt>
              </c:strCache>
            </c:strRef>
          </c:cat>
          <c:val>
            <c:numRef>
              <c:f>'Analyse 2020'!$C$112:$C$117</c:f>
              <c:numCache>
                <c:formatCode>General</c:formatCode>
                <c:ptCount val="6"/>
                <c:pt idx="0">
                  <c:v>0</c:v>
                </c:pt>
                <c:pt idx="1">
                  <c:v>6</c:v>
                </c:pt>
                <c:pt idx="2">
                  <c:v>13</c:v>
                </c:pt>
                <c:pt idx="3">
                  <c:v>16</c:v>
                </c:pt>
                <c:pt idx="4">
                  <c:v>16</c:v>
                </c:pt>
                <c:pt idx="5">
                  <c:v>21</c:v>
                </c:pt>
              </c:numCache>
            </c:numRef>
          </c:val>
          <c:extLst>
            <c:ext xmlns:c16="http://schemas.microsoft.com/office/drawing/2014/chart" uri="{C3380CC4-5D6E-409C-BE32-E72D297353CC}">
              <c16:uniqueId val="{00000000-5577-47E2-890A-F276C3F13671}"/>
            </c:ext>
          </c:extLst>
        </c:ser>
        <c:dLbls>
          <c:showLegendKey val="0"/>
          <c:showVal val="0"/>
          <c:showCatName val="0"/>
          <c:showSerName val="0"/>
          <c:showPercent val="0"/>
          <c:showBubbleSize val="0"/>
        </c:dLbls>
        <c:gapWidth val="150"/>
        <c:overlap val="100"/>
        <c:axId val="739876784"/>
        <c:axId val="739878752"/>
      </c:barChart>
      <c:catAx>
        <c:axId val="73987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878752"/>
        <c:crosses val="autoZero"/>
        <c:auto val="1"/>
        <c:lblAlgn val="ctr"/>
        <c:lblOffset val="100"/>
        <c:noMultiLvlLbl val="0"/>
      </c:catAx>
      <c:valAx>
        <c:axId val="739878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876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Alene eller med andre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2020'!$B$131</c:f>
              <c:strCache>
                <c:ptCount val="1"/>
                <c:pt idx="0">
                  <c:v>Alene eller med andre</c:v>
                </c:pt>
              </c:strCache>
            </c:strRef>
          </c:tx>
          <c:spPr>
            <a:solidFill>
              <a:schemeClr val="accent1"/>
            </a:solidFill>
            <a:ln>
              <a:noFill/>
            </a:ln>
            <a:effectLst/>
          </c:spPr>
          <c:invertIfNegative val="0"/>
          <c:cat>
            <c:strRef>
              <c:f>'Analyse 2020'!$B$132:$B$134</c:f>
              <c:strCache>
                <c:ptCount val="3"/>
                <c:pt idx="0">
                  <c:v>Ubevidnet eller alene</c:v>
                </c:pt>
                <c:pt idx="1">
                  <c:v>Bevidnet</c:v>
                </c:pt>
                <c:pt idx="2">
                  <c:v>Ukendt</c:v>
                </c:pt>
              </c:strCache>
            </c:strRef>
          </c:cat>
          <c:val>
            <c:numRef>
              <c:f>'Analyse 2020'!$C$132:$C$134</c:f>
              <c:numCache>
                <c:formatCode>General</c:formatCode>
                <c:ptCount val="3"/>
                <c:pt idx="0">
                  <c:v>41</c:v>
                </c:pt>
                <c:pt idx="1">
                  <c:v>20</c:v>
                </c:pt>
                <c:pt idx="2">
                  <c:v>11</c:v>
                </c:pt>
              </c:numCache>
            </c:numRef>
          </c:val>
          <c:extLst>
            <c:ext xmlns:c16="http://schemas.microsoft.com/office/drawing/2014/chart" uri="{C3380CC4-5D6E-409C-BE32-E72D297353CC}">
              <c16:uniqueId val="{00000000-EE6B-4F1B-99FD-33CD998AB775}"/>
            </c:ext>
          </c:extLst>
        </c:ser>
        <c:dLbls>
          <c:showLegendKey val="0"/>
          <c:showVal val="0"/>
          <c:showCatName val="0"/>
          <c:showSerName val="0"/>
          <c:showPercent val="0"/>
          <c:showBubbleSize val="0"/>
        </c:dLbls>
        <c:gapWidth val="219"/>
        <c:overlap val="-27"/>
        <c:axId val="370557136"/>
        <c:axId val="370561728"/>
      </c:barChart>
      <c:catAx>
        <c:axId val="37055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70561728"/>
        <c:crosses val="autoZero"/>
        <c:auto val="1"/>
        <c:lblAlgn val="ctr"/>
        <c:lblOffset val="100"/>
        <c:noMultiLvlLbl val="0"/>
      </c:catAx>
      <c:valAx>
        <c:axId val="370561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7055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xdr:rowOff>
    </xdr:from>
    <xdr:to>
      <xdr:col>22</xdr:col>
      <xdr:colOff>579120</xdr:colOff>
      <xdr:row>42</xdr:row>
      <xdr:rowOff>121920</xdr:rowOff>
    </xdr:to>
    <xdr:sp macro="" textlink="">
      <xdr:nvSpPr>
        <xdr:cNvPr id="3" name="Tekstfelt 2">
          <a:extLst>
            <a:ext uri="{FF2B5EF4-FFF2-40B4-BE49-F238E27FC236}">
              <a16:creationId xmlns:a16="http://schemas.microsoft.com/office/drawing/2014/main" id="{8037701B-BD12-496C-A9DC-E8BACD169CFC}"/>
            </a:ext>
          </a:extLst>
        </xdr:cNvPr>
        <xdr:cNvSpPr txBox="1"/>
      </xdr:nvSpPr>
      <xdr:spPr>
        <a:xfrm>
          <a:off x="0" y="7620"/>
          <a:ext cx="13990320" cy="7795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2800"/>
            <a:t>72 druknede i 2020</a:t>
          </a:r>
        </a:p>
        <a:p>
          <a:r>
            <a:rPr lang="da-DK" sz="1600"/>
            <a:t>Rådet for større Badesikkerhed konstaterer, at mange i 2020 er druknet i landets havne. Selvmord ved drukning spillede også en væsentlig rolle, og derfor vil Rådet nu sætte fokus på dette tragiske problem</a:t>
          </a:r>
        </a:p>
        <a:p>
          <a:endParaRPr lang="da-DK" sz="1400"/>
        </a:p>
        <a:p>
          <a:r>
            <a:rPr lang="da-DK" sz="1400"/>
            <a:t>Mindst 72 mennesker druknede i Danmark sidste år. Korrigeres der statistisk for manglende rapporteringer, stiger tallet af omkomne ved drukning til 93 for 2020. I samme periode er otte mennesker druknet ved ulykker i Grønland. Det viser en opgørelse foretaget af Rådet for Større Badesikkerhed. </a:t>
          </a:r>
        </a:p>
        <a:p>
          <a:endParaRPr lang="da-DK" sz="1400"/>
        </a:p>
        <a:p>
          <a:r>
            <a:rPr lang="da-DK" sz="1400"/>
            <a:t>Ulykker, hvor mennesker faldt i vandet ved et uheld eller var alene i vandet, dominerer druknestatistikken for 2020.</a:t>
          </a:r>
        </a:p>
        <a:p>
          <a:r>
            <a:rPr lang="da-DK" sz="1400"/>
            <a:t>- Mange af drukneulykkerne er sket som soloulykker, hvor der har ikke været nogen til stede, der kunne redde de nødstedte eller alarmere myndigheder og skaffe anden hjælp, siger Erik Bech, der er formand for Rådet.</a:t>
          </a:r>
        </a:p>
        <a:p>
          <a:endParaRPr lang="da-DK" sz="1400"/>
        </a:p>
        <a:p>
          <a:r>
            <a:rPr lang="da-DK" sz="1400"/>
            <a:t>I modsætning til, hvad mange tror, sker der heldigvis kun få drukneulykker i forbindelse med badning ved strande. I 2020 har man registreret i alt syv tilfælde.</a:t>
          </a:r>
        </a:p>
        <a:p>
          <a:r>
            <a:rPr lang="da-DK" sz="1400"/>
            <a:t>De fleste tilfælde finder man derimod, hvor mennesker er faldet eller kørt i vandet:</a:t>
          </a:r>
        </a:p>
        <a:p>
          <a:r>
            <a:rPr lang="da-DK" sz="1400"/>
            <a:t>- Det er uheld, hvor folk falder i vandet fra en båd eller en kaj. Herudover kommer der desværre et markant antal mennesker, som begik selvmord ved at drukne sig selv, siger Erik Bech.</a:t>
          </a:r>
        </a:p>
        <a:p>
          <a:r>
            <a:rPr lang="da-DK" sz="1400"/>
            <a:t>De drukneulykker, der skyldes fald på land, sker typisk ved havnekajer, broer, stier og lignende – ofte langt fra kyster, mens drukneulykker på vandet typisk sker ved fald fra fiskerjoller og mindre både.</a:t>
          </a:r>
        </a:p>
        <a:p>
          <a:r>
            <a:rPr lang="da-DK" sz="1400"/>
            <a:t> </a:t>
          </a:r>
        </a:p>
        <a:p>
          <a:r>
            <a:rPr lang="da-DK" sz="1400"/>
            <a:t>Derfor advarer Rådet også generelt om risikoen ved at færdes i nærheden af vand:</a:t>
          </a:r>
        </a:p>
        <a:p>
          <a:r>
            <a:rPr lang="da-DK" sz="1400"/>
            <a:t>- De mennesker, der går alene hjem - især i mørke - skal være opmærksomme på risikoen for uforvarende at falde i vandet, også inde i landet. Det kan lyde banalt, men går man sammen med andre - især hvor der er lyst op, reduceres risikoen for en drukneulykke betydeligt, siger Erik Bech.</a:t>
          </a:r>
        </a:p>
        <a:p>
          <a:endParaRPr lang="da-DK" sz="1400"/>
        </a:p>
        <a:p>
          <a:r>
            <a:rPr lang="da-DK" sz="1400"/>
            <a:t>Der spores desværre ikke nogen reel nedadgående tendens i antallet af fatale drukneulykker. Niveauet er stort set det samme som tidligere år.</a:t>
          </a:r>
        </a:p>
        <a:p>
          <a:r>
            <a:rPr lang="da-DK" sz="1400"/>
            <a:t>- Det er meget uheldigt og tragisk, at vi bliver ved med at have det samme niveau, siger Erik Bech, som konstaterer, at størstedelen af de druknede i 2020 var mænd med en gennemsnitsalder på 57 år, mens der heldigvis ikke var tilfælde med børn.</a:t>
          </a:r>
        </a:p>
        <a:p>
          <a:endParaRPr lang="da-DK" sz="1400"/>
        </a:p>
        <a:p>
          <a:r>
            <a:rPr lang="da-DK" sz="1400"/>
            <a:t>Rådet vil på baggrund af det høje antal selvmord ved drukning sætte særlig fokus på dette problem det kommende år. Dette vil ske i samarbejde med eksperter, der har indsigt i muligheder for forebyggelse.</a:t>
          </a:r>
        </a:p>
        <a:p>
          <a:endParaRPr lang="da-DK" sz="1400"/>
        </a:p>
        <a:p>
          <a:r>
            <a:rPr lang="da-DK" sz="1400"/>
            <a:t>- Vi vil også gerne se på, om der er andre hidtil ukendte risikofaktorer, man skal være opmærksom på, siger Erik Bech, som minder om, at drukneulykker ikke alene er en tragedie for de efterladte, men at samfundet lider store økonomiske tab. Drukneulykker kostede sidste år Danmark ca. to mia. kr. i tabt samfundsøkonomi. En drukneulykke koster i gennemsnit ca. 30 mio. kr. i tabt samfundsøkonomi.</a:t>
          </a:r>
        </a:p>
        <a:p>
          <a:endParaRPr lang="da-DK"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5</xdr:row>
      <xdr:rowOff>167640</xdr:rowOff>
    </xdr:from>
    <xdr:to>
      <xdr:col>11</xdr:col>
      <xdr:colOff>148590</xdr:colOff>
      <xdr:row>20</xdr:row>
      <xdr:rowOff>167640</xdr:rowOff>
    </xdr:to>
    <xdr:graphicFrame macro="">
      <xdr:nvGraphicFramePr>
        <xdr:cNvPr id="2" name="Diagram 1">
          <a:extLst>
            <a:ext uri="{FF2B5EF4-FFF2-40B4-BE49-F238E27FC236}">
              <a16:creationId xmlns:a16="http://schemas.microsoft.com/office/drawing/2014/main" id="{9AB5A6AF-50D2-422D-A957-200C823C2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83820</xdr:colOff>
      <xdr:row>28</xdr:row>
      <xdr:rowOff>175260</xdr:rowOff>
    </xdr:from>
    <xdr:to>
      <xdr:col>12</xdr:col>
      <xdr:colOff>30480</xdr:colOff>
      <xdr:row>44</xdr:row>
      <xdr:rowOff>34290</xdr:rowOff>
    </xdr:to>
    <xdr:graphicFrame macro="">
      <xdr:nvGraphicFramePr>
        <xdr:cNvPr id="3" name="Diagram 2">
          <a:extLst>
            <a:ext uri="{FF2B5EF4-FFF2-40B4-BE49-F238E27FC236}">
              <a16:creationId xmlns:a16="http://schemas.microsoft.com/office/drawing/2014/main" id="{8743E44C-CD8F-480B-A5FD-256FE52A55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60960</xdr:colOff>
      <xdr:row>50</xdr:row>
      <xdr:rowOff>49530</xdr:rowOff>
    </xdr:from>
    <xdr:to>
      <xdr:col>11</xdr:col>
      <xdr:colOff>601980</xdr:colOff>
      <xdr:row>65</xdr:row>
      <xdr:rowOff>49530</xdr:rowOff>
    </xdr:to>
    <xdr:graphicFrame macro="">
      <xdr:nvGraphicFramePr>
        <xdr:cNvPr id="4" name="Diagram 3">
          <a:extLst>
            <a:ext uri="{FF2B5EF4-FFF2-40B4-BE49-F238E27FC236}">
              <a16:creationId xmlns:a16="http://schemas.microsoft.com/office/drawing/2014/main" id="{24E3A170-CB76-4202-A4E7-354B71C534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76200</xdr:colOff>
      <xdr:row>5</xdr:row>
      <xdr:rowOff>152400</xdr:rowOff>
    </xdr:from>
    <xdr:to>
      <xdr:col>20</xdr:col>
      <xdr:colOff>464820</xdr:colOff>
      <xdr:row>20</xdr:row>
      <xdr:rowOff>152400</xdr:rowOff>
    </xdr:to>
    <xdr:graphicFrame macro="">
      <xdr:nvGraphicFramePr>
        <xdr:cNvPr id="5" name="Diagram 4">
          <a:extLst>
            <a:ext uri="{FF2B5EF4-FFF2-40B4-BE49-F238E27FC236}">
              <a16:creationId xmlns:a16="http://schemas.microsoft.com/office/drawing/2014/main" id="{599BD56A-4722-4824-AF93-80B44D79E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182880</xdr:colOff>
      <xdr:row>5</xdr:row>
      <xdr:rowOff>160020</xdr:rowOff>
    </xdr:from>
    <xdr:to>
      <xdr:col>15</xdr:col>
      <xdr:colOff>7620</xdr:colOff>
      <xdr:row>20</xdr:row>
      <xdr:rowOff>160020</xdr:rowOff>
    </xdr:to>
    <xdr:graphicFrame macro="">
      <xdr:nvGraphicFramePr>
        <xdr:cNvPr id="6" name="Diagram 5">
          <a:extLst>
            <a:ext uri="{FF2B5EF4-FFF2-40B4-BE49-F238E27FC236}">
              <a16:creationId xmlns:a16="http://schemas.microsoft.com/office/drawing/2014/main" id="{659A9FD6-69E2-4953-A4C3-972F82C541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fPrintsWithSheet="0"/>
  </xdr:twoCellAnchor>
  <xdr:twoCellAnchor>
    <xdr:from>
      <xdr:col>12</xdr:col>
      <xdr:colOff>594360</xdr:colOff>
      <xdr:row>36</xdr:row>
      <xdr:rowOff>38100</xdr:rowOff>
    </xdr:from>
    <xdr:to>
      <xdr:col>17</xdr:col>
      <xdr:colOff>91440</xdr:colOff>
      <xdr:row>39</xdr:row>
      <xdr:rowOff>0</xdr:rowOff>
    </xdr:to>
    <xdr:sp macro="" textlink="">
      <xdr:nvSpPr>
        <xdr:cNvPr id="7" name="Tekstfelt 6">
          <a:extLst>
            <a:ext uri="{FF2B5EF4-FFF2-40B4-BE49-F238E27FC236}">
              <a16:creationId xmlns:a16="http://schemas.microsoft.com/office/drawing/2014/main" id="{656432E0-94A3-4F04-95CC-7D3D1F3F293E}"/>
            </a:ext>
          </a:extLst>
        </xdr:cNvPr>
        <xdr:cNvSpPr txBox="1"/>
      </xdr:nvSpPr>
      <xdr:spPr>
        <a:xfrm>
          <a:off x="7947660" y="461010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17% var allerede i vandet da de omkom ved badning, kitesurfing</a:t>
          </a:r>
          <a:r>
            <a:rPr lang="da-DK" sz="1100" baseline="0"/>
            <a:t> eller </a:t>
          </a:r>
          <a:r>
            <a:rPr lang="da-DK" sz="1100"/>
            <a:t>dykning</a:t>
          </a:r>
        </a:p>
      </xdr:txBody>
    </xdr:sp>
    <xdr:clientData/>
  </xdr:twoCellAnchor>
  <xdr:twoCellAnchor>
    <xdr:from>
      <xdr:col>8</xdr:col>
      <xdr:colOff>556260</xdr:colOff>
      <xdr:row>37</xdr:row>
      <xdr:rowOff>110490</xdr:rowOff>
    </xdr:from>
    <xdr:to>
      <xdr:col>12</xdr:col>
      <xdr:colOff>594360</xdr:colOff>
      <xdr:row>40</xdr:row>
      <xdr:rowOff>160020</xdr:rowOff>
    </xdr:to>
    <xdr:cxnSp macro="">
      <xdr:nvCxnSpPr>
        <xdr:cNvPr id="8" name="Lige forbindelse 7">
          <a:extLst>
            <a:ext uri="{FF2B5EF4-FFF2-40B4-BE49-F238E27FC236}">
              <a16:creationId xmlns:a16="http://schemas.microsoft.com/office/drawing/2014/main" id="{81016C1E-D2C1-4B5A-9089-B6D99F9BFAB0}"/>
            </a:ext>
          </a:extLst>
        </xdr:cNvPr>
        <xdr:cNvCxnSpPr>
          <a:stCxn id="7" idx="1"/>
        </xdr:cNvCxnSpPr>
      </xdr:nvCxnSpPr>
      <xdr:spPr>
        <a:xfrm flipH="1">
          <a:off x="5471160" y="4865370"/>
          <a:ext cx="2476500" cy="5981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586740</xdr:colOff>
      <xdr:row>32</xdr:row>
      <xdr:rowOff>114300</xdr:rowOff>
    </xdr:from>
    <xdr:to>
      <xdr:col>17</xdr:col>
      <xdr:colOff>83820</xdr:colOff>
      <xdr:row>35</xdr:row>
      <xdr:rowOff>76200</xdr:rowOff>
    </xdr:to>
    <xdr:sp macro="" textlink="">
      <xdr:nvSpPr>
        <xdr:cNvPr id="9" name="Tekstfelt 8">
          <a:extLst>
            <a:ext uri="{FF2B5EF4-FFF2-40B4-BE49-F238E27FC236}">
              <a16:creationId xmlns:a16="http://schemas.microsoft.com/office/drawing/2014/main" id="{3AAAC6EA-7B06-473D-ADDD-20F8437E8C9B}"/>
            </a:ext>
          </a:extLst>
        </xdr:cNvPr>
        <xdr:cNvSpPr txBox="1"/>
      </xdr:nvSpPr>
      <xdr:spPr>
        <a:xfrm>
          <a:off x="7940040" y="395478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13% faldt i vand fra færge, lystbåd, jolle, kajak,</a:t>
          </a:r>
          <a:r>
            <a:rPr lang="da-DK" sz="1100" baseline="0"/>
            <a:t> kano eller SUP</a:t>
          </a:r>
          <a:endParaRPr lang="da-DK" sz="1100"/>
        </a:p>
      </xdr:txBody>
    </xdr:sp>
    <xdr:clientData/>
  </xdr:twoCellAnchor>
  <xdr:twoCellAnchor>
    <xdr:from>
      <xdr:col>7</xdr:col>
      <xdr:colOff>45720</xdr:colOff>
      <xdr:row>34</xdr:row>
      <xdr:rowOff>3810</xdr:rowOff>
    </xdr:from>
    <xdr:to>
      <xdr:col>12</xdr:col>
      <xdr:colOff>586740</xdr:colOff>
      <xdr:row>40</xdr:row>
      <xdr:rowOff>76200</xdr:rowOff>
    </xdr:to>
    <xdr:cxnSp macro="">
      <xdr:nvCxnSpPr>
        <xdr:cNvPr id="10" name="Lige forbindelse 9">
          <a:extLst>
            <a:ext uri="{FF2B5EF4-FFF2-40B4-BE49-F238E27FC236}">
              <a16:creationId xmlns:a16="http://schemas.microsoft.com/office/drawing/2014/main" id="{618510D7-41B3-4FC2-94DF-FCA4BDAFA682}"/>
            </a:ext>
          </a:extLst>
        </xdr:cNvPr>
        <xdr:cNvCxnSpPr>
          <a:stCxn id="9" idx="1"/>
        </xdr:cNvCxnSpPr>
      </xdr:nvCxnSpPr>
      <xdr:spPr>
        <a:xfrm flipH="1">
          <a:off x="4351020" y="4210050"/>
          <a:ext cx="3589020" cy="11696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29</xdr:row>
      <xdr:rowOff>15240</xdr:rowOff>
    </xdr:from>
    <xdr:to>
      <xdr:col>17</xdr:col>
      <xdr:colOff>106680</xdr:colOff>
      <xdr:row>31</xdr:row>
      <xdr:rowOff>160020</xdr:rowOff>
    </xdr:to>
    <xdr:sp macro="" textlink="">
      <xdr:nvSpPr>
        <xdr:cNvPr id="11" name="Tekstfelt 10">
          <a:extLst>
            <a:ext uri="{FF2B5EF4-FFF2-40B4-BE49-F238E27FC236}">
              <a16:creationId xmlns:a16="http://schemas.microsoft.com/office/drawing/2014/main" id="{D947A619-C974-4768-946F-D6C4C474F94F}"/>
            </a:ext>
          </a:extLst>
        </xdr:cNvPr>
        <xdr:cNvSpPr txBox="1"/>
      </xdr:nvSpPr>
      <xdr:spPr>
        <a:xfrm>
          <a:off x="7962900" y="330708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43% faldt eller kørte i vand fra havnekant, bro, bred eller bygning</a:t>
          </a:r>
        </a:p>
      </xdr:txBody>
    </xdr:sp>
    <xdr:clientData/>
  </xdr:twoCellAnchor>
  <xdr:twoCellAnchor>
    <xdr:from>
      <xdr:col>5</xdr:col>
      <xdr:colOff>243840</xdr:colOff>
      <xdr:row>30</xdr:row>
      <xdr:rowOff>87630</xdr:rowOff>
    </xdr:from>
    <xdr:to>
      <xdr:col>13</xdr:col>
      <xdr:colOff>0</xdr:colOff>
      <xdr:row>36</xdr:row>
      <xdr:rowOff>167640</xdr:rowOff>
    </xdr:to>
    <xdr:cxnSp macro="">
      <xdr:nvCxnSpPr>
        <xdr:cNvPr id="12" name="Lige forbindelse 11">
          <a:extLst>
            <a:ext uri="{FF2B5EF4-FFF2-40B4-BE49-F238E27FC236}">
              <a16:creationId xmlns:a16="http://schemas.microsoft.com/office/drawing/2014/main" id="{7BCD4AD8-146B-4D9C-8D1E-A761BAC9B341}"/>
            </a:ext>
          </a:extLst>
        </xdr:cNvPr>
        <xdr:cNvCxnSpPr>
          <a:stCxn id="11" idx="1"/>
        </xdr:cNvCxnSpPr>
      </xdr:nvCxnSpPr>
      <xdr:spPr>
        <a:xfrm flipH="1">
          <a:off x="3329940" y="3562350"/>
          <a:ext cx="4632960" cy="11772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586740</xdr:colOff>
      <xdr:row>39</xdr:row>
      <xdr:rowOff>91440</xdr:rowOff>
    </xdr:from>
    <xdr:to>
      <xdr:col>18</xdr:col>
      <xdr:colOff>373380</xdr:colOff>
      <xdr:row>43</xdr:row>
      <xdr:rowOff>45720</xdr:rowOff>
    </xdr:to>
    <xdr:sp macro="" textlink="">
      <xdr:nvSpPr>
        <xdr:cNvPr id="13" name="Tekstfelt 12">
          <a:extLst>
            <a:ext uri="{FF2B5EF4-FFF2-40B4-BE49-F238E27FC236}">
              <a16:creationId xmlns:a16="http://schemas.microsoft.com/office/drawing/2014/main" id="{A44B9BBC-FCD3-4CB3-BCC1-CA06F50EFCB1}"/>
            </a:ext>
          </a:extLst>
        </xdr:cNvPr>
        <xdr:cNvSpPr txBox="1"/>
      </xdr:nvSpPr>
      <xdr:spPr>
        <a:xfrm>
          <a:off x="7940040" y="5212080"/>
          <a:ext cx="344424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56% af ulykkerne skete ved fald i vand</a:t>
          </a:r>
        </a:p>
        <a:p>
          <a:r>
            <a:rPr lang="da-DK" sz="1100"/>
            <a:t>Selvmord er i alle kategorier, men flest sker fra land</a:t>
          </a:r>
        </a:p>
      </xdr:txBody>
    </xdr:sp>
    <xdr:clientData/>
  </xdr:twoCellAnchor>
  <xdr:twoCellAnchor>
    <xdr:from>
      <xdr:col>12</xdr:col>
      <xdr:colOff>594360</xdr:colOff>
      <xdr:row>50</xdr:row>
      <xdr:rowOff>15240</xdr:rowOff>
    </xdr:from>
    <xdr:to>
      <xdr:col>17</xdr:col>
      <xdr:colOff>91440</xdr:colOff>
      <xdr:row>52</xdr:row>
      <xdr:rowOff>160020</xdr:rowOff>
    </xdr:to>
    <xdr:sp macro="" textlink="">
      <xdr:nvSpPr>
        <xdr:cNvPr id="14" name="Tekstfelt 13">
          <a:extLst>
            <a:ext uri="{FF2B5EF4-FFF2-40B4-BE49-F238E27FC236}">
              <a16:creationId xmlns:a16="http://schemas.microsoft.com/office/drawing/2014/main" id="{8623D99C-F57D-4469-9D3C-38C4FCA27A1F}"/>
            </a:ext>
          </a:extLst>
        </xdr:cNvPr>
        <xdr:cNvSpPr txBox="1"/>
      </xdr:nvSpPr>
      <xdr:spPr>
        <a:xfrm>
          <a:off x="7947660" y="623316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Flest,</a:t>
          </a:r>
          <a:r>
            <a:rPr lang="da-DK" sz="1100" baseline="0"/>
            <a:t> 29 %, </a:t>
          </a:r>
          <a:r>
            <a:rPr lang="da-DK" sz="1100"/>
            <a:t>druknede i åbent</a:t>
          </a:r>
          <a:r>
            <a:rPr lang="da-DK" sz="1100" baseline="0"/>
            <a:t> vand, dvs. på dybt vand mere end 200 m fra kysten </a:t>
          </a:r>
          <a:endParaRPr lang="da-DK" sz="1100"/>
        </a:p>
      </xdr:txBody>
    </xdr:sp>
    <xdr:clientData/>
  </xdr:twoCellAnchor>
  <xdr:twoCellAnchor>
    <xdr:from>
      <xdr:col>4</xdr:col>
      <xdr:colOff>38100</xdr:colOff>
      <xdr:row>92</xdr:row>
      <xdr:rowOff>167640</xdr:rowOff>
    </xdr:from>
    <xdr:to>
      <xdr:col>11</xdr:col>
      <xdr:colOff>381000</xdr:colOff>
      <xdr:row>106</xdr:row>
      <xdr:rowOff>0</xdr:rowOff>
    </xdr:to>
    <xdr:graphicFrame macro="">
      <xdr:nvGraphicFramePr>
        <xdr:cNvPr id="16" name="Diagram 15">
          <a:extLst>
            <a:ext uri="{FF2B5EF4-FFF2-40B4-BE49-F238E27FC236}">
              <a16:creationId xmlns:a16="http://schemas.microsoft.com/office/drawing/2014/main" id="{15867849-3EA5-4277-9107-2455EB2710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137160</xdr:colOff>
      <xdr:row>51</xdr:row>
      <xdr:rowOff>80010</xdr:rowOff>
    </xdr:from>
    <xdr:to>
      <xdr:col>12</xdr:col>
      <xdr:colOff>594360</xdr:colOff>
      <xdr:row>54</xdr:row>
      <xdr:rowOff>7620</xdr:rowOff>
    </xdr:to>
    <xdr:cxnSp macro="">
      <xdr:nvCxnSpPr>
        <xdr:cNvPr id="17" name="Lige forbindelse 16">
          <a:extLst>
            <a:ext uri="{FF2B5EF4-FFF2-40B4-BE49-F238E27FC236}">
              <a16:creationId xmlns:a16="http://schemas.microsoft.com/office/drawing/2014/main" id="{FC309602-F06F-4218-A4B6-33F1445508E8}"/>
            </a:ext>
          </a:extLst>
        </xdr:cNvPr>
        <xdr:cNvCxnSpPr>
          <a:stCxn id="14" idx="1"/>
        </xdr:cNvCxnSpPr>
      </xdr:nvCxnSpPr>
      <xdr:spPr>
        <a:xfrm flipH="1">
          <a:off x="5052060" y="9894570"/>
          <a:ext cx="2895600" cy="4991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53340</xdr:colOff>
      <xdr:row>72</xdr:row>
      <xdr:rowOff>7620</xdr:rowOff>
    </xdr:from>
    <xdr:to>
      <xdr:col>11</xdr:col>
      <xdr:colOff>358140</xdr:colOff>
      <xdr:row>87</xdr:row>
      <xdr:rowOff>83820</xdr:rowOff>
    </xdr:to>
    <xdr:graphicFrame macro="">
      <xdr:nvGraphicFramePr>
        <xdr:cNvPr id="19" name="Diagram 18">
          <a:extLst>
            <a:ext uri="{FF2B5EF4-FFF2-40B4-BE49-F238E27FC236}">
              <a16:creationId xmlns:a16="http://schemas.microsoft.com/office/drawing/2014/main" id="{9A35862B-9D4A-4D80-8F83-3D22384E68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72</xdr:row>
      <xdr:rowOff>0</xdr:rowOff>
    </xdr:from>
    <xdr:to>
      <xdr:col>17</xdr:col>
      <xdr:colOff>106680</xdr:colOff>
      <xdr:row>75</xdr:row>
      <xdr:rowOff>68580</xdr:rowOff>
    </xdr:to>
    <xdr:sp macro="" textlink="">
      <xdr:nvSpPr>
        <xdr:cNvPr id="20" name="Tekstfelt 19">
          <a:extLst>
            <a:ext uri="{FF2B5EF4-FFF2-40B4-BE49-F238E27FC236}">
              <a16:creationId xmlns:a16="http://schemas.microsoft.com/office/drawing/2014/main" id="{62F5457C-81F8-45D5-90F8-1F6B99644302}"/>
            </a:ext>
          </a:extLst>
        </xdr:cNvPr>
        <xdr:cNvSpPr txBox="1"/>
      </xdr:nvSpPr>
      <xdr:spPr>
        <a:xfrm>
          <a:off x="7962900" y="9509760"/>
          <a:ext cx="254508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Flest omkom under transport på land,</a:t>
          </a:r>
          <a:r>
            <a:rPr lang="da-DK" sz="1100" baseline="0"/>
            <a:t> </a:t>
          </a:r>
          <a:r>
            <a:rPr lang="da-DK" sz="1100"/>
            <a:t> ved at falde eller</a:t>
          </a:r>
          <a:r>
            <a:rPr lang="da-DK" sz="1100" baseline="0"/>
            <a:t> køre </a:t>
          </a:r>
          <a:r>
            <a:rPr lang="da-DK" sz="1100"/>
            <a:t>i vand</a:t>
          </a:r>
        </a:p>
      </xdr:txBody>
    </xdr:sp>
    <xdr:clientData/>
  </xdr:twoCellAnchor>
  <xdr:twoCellAnchor>
    <xdr:from>
      <xdr:col>5</xdr:col>
      <xdr:colOff>167640</xdr:colOff>
      <xdr:row>73</xdr:row>
      <xdr:rowOff>118110</xdr:rowOff>
    </xdr:from>
    <xdr:to>
      <xdr:col>13</xdr:col>
      <xdr:colOff>0</xdr:colOff>
      <xdr:row>78</xdr:row>
      <xdr:rowOff>144780</xdr:rowOff>
    </xdr:to>
    <xdr:cxnSp macro="">
      <xdr:nvCxnSpPr>
        <xdr:cNvPr id="21" name="Lige forbindelse 20">
          <a:extLst>
            <a:ext uri="{FF2B5EF4-FFF2-40B4-BE49-F238E27FC236}">
              <a16:creationId xmlns:a16="http://schemas.microsoft.com/office/drawing/2014/main" id="{ECCB8064-7A0C-4E92-8A93-BBE2EC394CF0}"/>
            </a:ext>
          </a:extLst>
        </xdr:cNvPr>
        <xdr:cNvCxnSpPr>
          <a:stCxn id="20" idx="1"/>
        </xdr:cNvCxnSpPr>
      </xdr:nvCxnSpPr>
      <xdr:spPr>
        <a:xfrm flipH="1">
          <a:off x="3253740" y="14016990"/>
          <a:ext cx="4709160" cy="94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15240</xdr:colOff>
      <xdr:row>77</xdr:row>
      <xdr:rowOff>7620</xdr:rowOff>
    </xdr:from>
    <xdr:to>
      <xdr:col>17</xdr:col>
      <xdr:colOff>121920</xdr:colOff>
      <xdr:row>79</xdr:row>
      <xdr:rowOff>152400</xdr:rowOff>
    </xdr:to>
    <xdr:sp macro="" textlink="">
      <xdr:nvSpPr>
        <xdr:cNvPr id="22" name="Tekstfelt 21">
          <a:extLst>
            <a:ext uri="{FF2B5EF4-FFF2-40B4-BE49-F238E27FC236}">
              <a16:creationId xmlns:a16="http://schemas.microsoft.com/office/drawing/2014/main" id="{18CF8E2E-6FB0-495E-9A9F-2E84B59E11C9}"/>
            </a:ext>
          </a:extLst>
        </xdr:cNvPr>
        <xdr:cNvSpPr txBox="1"/>
      </xdr:nvSpPr>
      <xdr:spPr>
        <a:xfrm>
          <a:off x="7978140" y="1043178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Selvmord er generelt underrapporteret</a:t>
          </a:r>
          <a:r>
            <a:rPr lang="da-DK" sz="1100" baseline="0"/>
            <a:t> i medierne pga. presseetisk lovgivning</a:t>
          </a:r>
          <a:endParaRPr lang="da-DK" sz="1100"/>
        </a:p>
      </xdr:txBody>
    </xdr:sp>
    <xdr:clientData/>
  </xdr:twoCellAnchor>
  <xdr:twoCellAnchor>
    <xdr:from>
      <xdr:col>9</xdr:col>
      <xdr:colOff>350520</xdr:colOff>
      <xdr:row>78</xdr:row>
      <xdr:rowOff>80010</xdr:rowOff>
    </xdr:from>
    <xdr:to>
      <xdr:col>13</xdr:col>
      <xdr:colOff>15240</xdr:colOff>
      <xdr:row>83</xdr:row>
      <xdr:rowOff>106680</xdr:rowOff>
    </xdr:to>
    <xdr:cxnSp macro="">
      <xdr:nvCxnSpPr>
        <xdr:cNvPr id="23" name="Lige forbindelse 22">
          <a:extLst>
            <a:ext uri="{FF2B5EF4-FFF2-40B4-BE49-F238E27FC236}">
              <a16:creationId xmlns:a16="http://schemas.microsoft.com/office/drawing/2014/main" id="{FCD17A71-13B4-473A-BEF9-30B822224DA7}"/>
            </a:ext>
          </a:extLst>
        </xdr:cNvPr>
        <xdr:cNvCxnSpPr>
          <a:stCxn id="22" idx="1"/>
        </xdr:cNvCxnSpPr>
      </xdr:nvCxnSpPr>
      <xdr:spPr>
        <a:xfrm flipH="1">
          <a:off x="5875020" y="10687050"/>
          <a:ext cx="2103120" cy="94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xdr:colOff>
      <xdr:row>110</xdr:row>
      <xdr:rowOff>106680</xdr:rowOff>
    </xdr:from>
    <xdr:to>
      <xdr:col>11</xdr:col>
      <xdr:colOff>350520</xdr:colOff>
      <xdr:row>125</xdr:row>
      <xdr:rowOff>106680</xdr:rowOff>
    </xdr:to>
    <xdr:graphicFrame macro="">
      <xdr:nvGraphicFramePr>
        <xdr:cNvPr id="24" name="Diagram 23">
          <a:extLst>
            <a:ext uri="{FF2B5EF4-FFF2-40B4-BE49-F238E27FC236}">
              <a16:creationId xmlns:a16="http://schemas.microsoft.com/office/drawing/2014/main" id="{1ECA8A3E-DBE7-4C0F-B1E0-AE0837D23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0</xdr:colOff>
      <xdr:row>61</xdr:row>
      <xdr:rowOff>0</xdr:rowOff>
    </xdr:from>
    <xdr:to>
      <xdr:col>18</xdr:col>
      <xdr:colOff>541020</xdr:colOff>
      <xdr:row>64</xdr:row>
      <xdr:rowOff>137160</xdr:rowOff>
    </xdr:to>
    <xdr:sp macro="" textlink="">
      <xdr:nvSpPr>
        <xdr:cNvPr id="25" name="Tekstfelt 24">
          <a:extLst>
            <a:ext uri="{FF2B5EF4-FFF2-40B4-BE49-F238E27FC236}">
              <a16:creationId xmlns:a16="http://schemas.microsoft.com/office/drawing/2014/main" id="{61C60E23-A66C-415A-B87C-3575396BAA45}"/>
            </a:ext>
          </a:extLst>
        </xdr:cNvPr>
        <xdr:cNvSpPr txBox="1"/>
      </xdr:nvSpPr>
      <xdr:spPr>
        <a:xfrm>
          <a:off x="7962900" y="822960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40% af ulykkerne skete i havne og i land</a:t>
          </a:r>
        </a:p>
        <a:p>
          <a:r>
            <a:rPr lang="da-DK" sz="1100"/>
            <a:t>Der</a:t>
          </a:r>
          <a:r>
            <a:rPr lang="da-DK" sz="1100" baseline="0"/>
            <a:t> var drukneulykker i svømmehaller, men alle overlevede</a:t>
          </a:r>
          <a:endParaRPr lang="da-DK" sz="1100"/>
        </a:p>
      </xdr:txBody>
    </xdr:sp>
    <xdr:clientData/>
  </xdr:twoCellAnchor>
  <xdr:twoCellAnchor>
    <xdr:from>
      <xdr:col>13</xdr:col>
      <xdr:colOff>0</xdr:colOff>
      <xdr:row>81</xdr:row>
      <xdr:rowOff>0</xdr:rowOff>
    </xdr:from>
    <xdr:to>
      <xdr:col>18</xdr:col>
      <xdr:colOff>541020</xdr:colOff>
      <xdr:row>86</xdr:row>
      <xdr:rowOff>91440</xdr:rowOff>
    </xdr:to>
    <xdr:sp macro="" textlink="">
      <xdr:nvSpPr>
        <xdr:cNvPr id="26" name="Tekstfelt 25">
          <a:extLst>
            <a:ext uri="{FF2B5EF4-FFF2-40B4-BE49-F238E27FC236}">
              <a16:creationId xmlns:a16="http://schemas.microsoft.com/office/drawing/2014/main" id="{19F70888-E9C9-4025-A16C-B4240D5F2699}"/>
            </a:ext>
          </a:extLst>
        </xdr:cNvPr>
        <xdr:cNvSpPr txBox="1"/>
      </xdr:nvSpPr>
      <xdr:spPr>
        <a:xfrm>
          <a:off x="7962900" y="15361920"/>
          <a:ext cx="3589020" cy="10058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Mindst</a:t>
          </a:r>
          <a:r>
            <a:rPr lang="da-DK" sz="1600" baseline="0"/>
            <a:t> 21 </a:t>
          </a:r>
          <a:r>
            <a:rPr lang="da-DK" sz="1600"/>
            <a:t>% af ulykkerne skete under transport på land</a:t>
          </a:r>
        </a:p>
        <a:p>
          <a:r>
            <a:rPr lang="da-DK" sz="1100" baseline="0"/>
            <a:t>9% omkom ved badeulykker</a:t>
          </a:r>
        </a:p>
        <a:p>
          <a:r>
            <a:rPr lang="da-DK" sz="1100" baseline="0"/>
            <a:t>5% omkom i dykkerulykker</a:t>
          </a:r>
          <a:endParaRPr lang="da-DK" sz="1100"/>
        </a:p>
      </xdr:txBody>
    </xdr:sp>
    <xdr:clientData/>
  </xdr:twoCellAnchor>
  <xdr:twoCellAnchor>
    <xdr:from>
      <xdr:col>12</xdr:col>
      <xdr:colOff>556260</xdr:colOff>
      <xdr:row>92</xdr:row>
      <xdr:rowOff>167640</xdr:rowOff>
    </xdr:from>
    <xdr:to>
      <xdr:col>18</xdr:col>
      <xdr:colOff>487680</xdr:colOff>
      <xdr:row>96</xdr:row>
      <xdr:rowOff>106680</xdr:rowOff>
    </xdr:to>
    <xdr:sp macro="" textlink="">
      <xdr:nvSpPr>
        <xdr:cNvPr id="27" name="Tekstfelt 26">
          <a:extLst>
            <a:ext uri="{FF2B5EF4-FFF2-40B4-BE49-F238E27FC236}">
              <a16:creationId xmlns:a16="http://schemas.microsoft.com/office/drawing/2014/main" id="{238B482E-21E8-4FE2-A4CE-D7239E9A4213}"/>
            </a:ext>
          </a:extLst>
        </xdr:cNvPr>
        <xdr:cNvSpPr txBox="1"/>
      </xdr:nvSpPr>
      <xdr:spPr>
        <a:xfrm>
          <a:off x="7909560" y="1618488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83% af de omkomne var mænd</a:t>
          </a:r>
          <a:endParaRPr lang="da-DK" sz="1100"/>
        </a:p>
      </xdr:txBody>
    </xdr:sp>
    <xdr:clientData/>
  </xdr:twoCellAnchor>
  <xdr:twoCellAnchor>
    <xdr:from>
      <xdr:col>13</xdr:col>
      <xdr:colOff>0</xdr:colOff>
      <xdr:row>111</xdr:row>
      <xdr:rowOff>0</xdr:rowOff>
    </xdr:from>
    <xdr:to>
      <xdr:col>18</xdr:col>
      <xdr:colOff>541020</xdr:colOff>
      <xdr:row>114</xdr:row>
      <xdr:rowOff>137160</xdr:rowOff>
    </xdr:to>
    <xdr:sp macro="" textlink="">
      <xdr:nvSpPr>
        <xdr:cNvPr id="28" name="Tekstfelt 27">
          <a:extLst>
            <a:ext uri="{FF2B5EF4-FFF2-40B4-BE49-F238E27FC236}">
              <a16:creationId xmlns:a16="http://schemas.microsoft.com/office/drawing/2014/main" id="{8E62B045-B5FA-401B-98F1-339FC14ED824}"/>
            </a:ext>
          </a:extLst>
        </xdr:cNvPr>
        <xdr:cNvSpPr txBox="1"/>
      </xdr:nvSpPr>
      <xdr:spPr>
        <a:xfrm>
          <a:off x="7962900" y="1444752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Gennemsnitsalderen</a:t>
          </a:r>
          <a:r>
            <a:rPr lang="da-DK" sz="1600" baseline="0"/>
            <a:t> </a:t>
          </a:r>
          <a:r>
            <a:rPr lang="da-DK" sz="1600"/>
            <a:t>af de omkomne var 57 år</a:t>
          </a:r>
          <a:endParaRPr lang="da-DK" sz="1100"/>
        </a:p>
      </xdr:txBody>
    </xdr:sp>
    <xdr:clientData/>
  </xdr:twoCellAnchor>
  <xdr:twoCellAnchor>
    <xdr:from>
      <xdr:col>12</xdr:col>
      <xdr:colOff>594360</xdr:colOff>
      <xdr:row>22</xdr:row>
      <xdr:rowOff>22860</xdr:rowOff>
    </xdr:from>
    <xdr:to>
      <xdr:col>18</xdr:col>
      <xdr:colOff>533400</xdr:colOff>
      <xdr:row>27</xdr:row>
      <xdr:rowOff>137160</xdr:rowOff>
    </xdr:to>
    <xdr:sp macro="" textlink="">
      <xdr:nvSpPr>
        <xdr:cNvPr id="30" name="Tekstfelt 29">
          <a:extLst>
            <a:ext uri="{FF2B5EF4-FFF2-40B4-BE49-F238E27FC236}">
              <a16:creationId xmlns:a16="http://schemas.microsoft.com/office/drawing/2014/main" id="{A1B578A7-8D30-4537-B481-F72F674A6C8D}"/>
            </a:ext>
          </a:extLst>
        </xdr:cNvPr>
        <xdr:cNvSpPr txBox="1"/>
      </xdr:nvSpPr>
      <xdr:spPr>
        <a:xfrm>
          <a:off x="7947660" y="4107180"/>
          <a:ext cx="3596640" cy="1028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60% af ulykkerne skete i andet halvår</a:t>
          </a:r>
        </a:p>
        <a:p>
          <a:r>
            <a:rPr lang="da-DK" sz="1100" baseline="0"/>
            <a:t>30% skete i tredje kvartal</a:t>
          </a:r>
        </a:p>
        <a:p>
          <a:r>
            <a:rPr lang="da-DK" sz="1100" baseline="0"/>
            <a:t>I august omkom flest, bl.a. p.g.a. en overhyppighed af selvmord</a:t>
          </a:r>
          <a:endParaRPr lang="da-DK" sz="1100"/>
        </a:p>
      </xdr:txBody>
    </xdr:sp>
    <xdr:clientData/>
  </xdr:twoCellAnchor>
  <xdr:twoCellAnchor>
    <xdr:from>
      <xdr:col>4</xdr:col>
      <xdr:colOff>7620</xdr:colOff>
      <xdr:row>129</xdr:row>
      <xdr:rowOff>156210</xdr:rowOff>
    </xdr:from>
    <xdr:to>
      <xdr:col>11</xdr:col>
      <xdr:colOff>312420</xdr:colOff>
      <xdr:row>144</xdr:row>
      <xdr:rowOff>140970</xdr:rowOff>
    </xdr:to>
    <xdr:graphicFrame macro="">
      <xdr:nvGraphicFramePr>
        <xdr:cNvPr id="32" name="Diagram 31">
          <a:extLst>
            <a:ext uri="{FF2B5EF4-FFF2-40B4-BE49-F238E27FC236}">
              <a16:creationId xmlns:a16="http://schemas.microsoft.com/office/drawing/2014/main" id="{48E77ADC-9941-47FA-B842-6C091C549E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0</xdr:colOff>
      <xdr:row>130</xdr:row>
      <xdr:rowOff>0</xdr:rowOff>
    </xdr:from>
    <xdr:to>
      <xdr:col>18</xdr:col>
      <xdr:colOff>541020</xdr:colOff>
      <xdr:row>133</xdr:row>
      <xdr:rowOff>121920</xdr:rowOff>
    </xdr:to>
    <xdr:sp macro="" textlink="">
      <xdr:nvSpPr>
        <xdr:cNvPr id="35" name="Tekstfelt 34">
          <a:extLst>
            <a:ext uri="{FF2B5EF4-FFF2-40B4-BE49-F238E27FC236}">
              <a16:creationId xmlns:a16="http://schemas.microsoft.com/office/drawing/2014/main" id="{9CDDF756-84D4-4D0D-ABEC-D8D658641E6E}"/>
            </a:ext>
          </a:extLst>
        </xdr:cNvPr>
        <xdr:cNvSpPr txBox="1"/>
      </xdr:nvSpPr>
      <xdr:spPr>
        <a:xfrm>
          <a:off x="7962900" y="2281428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57% druknede alene</a:t>
          </a:r>
          <a:endParaRPr lang="da-DK" sz="1100"/>
        </a:p>
      </xdr:txBody>
    </xdr:sp>
    <xdr:clientData/>
  </xdr:twoCellAnchor>
  <xdr:twoCellAnchor>
    <xdr:from>
      <xdr:col>13</xdr:col>
      <xdr:colOff>0</xdr:colOff>
      <xdr:row>149</xdr:row>
      <xdr:rowOff>0</xdr:rowOff>
    </xdr:from>
    <xdr:to>
      <xdr:col>18</xdr:col>
      <xdr:colOff>541020</xdr:colOff>
      <xdr:row>152</xdr:row>
      <xdr:rowOff>121920</xdr:rowOff>
    </xdr:to>
    <xdr:sp macro="" textlink="">
      <xdr:nvSpPr>
        <xdr:cNvPr id="36" name="Tekstfelt 35">
          <a:extLst>
            <a:ext uri="{FF2B5EF4-FFF2-40B4-BE49-F238E27FC236}">
              <a16:creationId xmlns:a16="http://schemas.microsoft.com/office/drawing/2014/main" id="{FDA0032F-35E9-4A82-97B2-4A9778D0FC00}"/>
            </a:ext>
          </a:extLst>
        </xdr:cNvPr>
        <xdr:cNvSpPr txBox="1"/>
      </xdr:nvSpPr>
      <xdr:spPr>
        <a:xfrm>
          <a:off x="7962900" y="2612136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Der</a:t>
          </a:r>
          <a:r>
            <a:rPr lang="da-DK" sz="1600" baseline="0"/>
            <a:t> er usikkerhed om </a:t>
          </a:r>
          <a:r>
            <a:rPr lang="da-DK" sz="1600"/>
            <a:t>hvor mange der druknede i dagslys eller mørke</a:t>
          </a:r>
          <a:endParaRPr lang="da-DK" sz="1100"/>
        </a:p>
      </xdr:txBody>
    </xdr:sp>
    <xdr:clientData/>
  </xdr:twoCellAnchor>
  <xdr:twoCellAnchor>
    <xdr:from>
      <xdr:col>12</xdr:col>
      <xdr:colOff>533400</xdr:colOff>
      <xdr:row>209</xdr:row>
      <xdr:rowOff>15240</xdr:rowOff>
    </xdr:from>
    <xdr:to>
      <xdr:col>18</xdr:col>
      <xdr:colOff>464820</xdr:colOff>
      <xdr:row>212</xdr:row>
      <xdr:rowOff>137160</xdr:rowOff>
    </xdr:to>
    <xdr:sp macro="" textlink="">
      <xdr:nvSpPr>
        <xdr:cNvPr id="37" name="Tekstfelt 36">
          <a:extLst>
            <a:ext uri="{FF2B5EF4-FFF2-40B4-BE49-F238E27FC236}">
              <a16:creationId xmlns:a16="http://schemas.microsoft.com/office/drawing/2014/main" id="{64E6FF88-AA0B-4E42-9041-7630A454774A}"/>
            </a:ext>
          </a:extLst>
        </xdr:cNvPr>
        <xdr:cNvSpPr txBox="1"/>
      </xdr:nvSpPr>
      <xdr:spPr>
        <a:xfrm>
          <a:off x="7886700" y="2982468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Druknedød var den fjerde hyppigste ulykkesrelaterede</a:t>
          </a:r>
          <a:r>
            <a:rPr lang="da-DK" sz="1600" baseline="0"/>
            <a:t> dødsårsag i Danmark</a:t>
          </a:r>
          <a:endParaRPr lang="da-DK" sz="1100"/>
        </a:p>
      </xdr:txBody>
    </xdr:sp>
    <xdr:clientData/>
  </xdr:twoCellAnchor>
  <xdr:twoCellAnchor>
    <xdr:from>
      <xdr:col>12</xdr:col>
      <xdr:colOff>533400</xdr:colOff>
      <xdr:row>190</xdr:row>
      <xdr:rowOff>167640</xdr:rowOff>
    </xdr:from>
    <xdr:to>
      <xdr:col>19</xdr:col>
      <xdr:colOff>91440</xdr:colOff>
      <xdr:row>203</xdr:row>
      <xdr:rowOff>22860</xdr:rowOff>
    </xdr:to>
    <xdr:sp macro="" textlink="">
      <xdr:nvSpPr>
        <xdr:cNvPr id="38" name="Tekstfelt 37">
          <a:extLst>
            <a:ext uri="{FF2B5EF4-FFF2-40B4-BE49-F238E27FC236}">
              <a16:creationId xmlns:a16="http://schemas.microsoft.com/office/drawing/2014/main" id="{F3B84606-1E0D-4455-B3F5-2790F85C7EDD}"/>
            </a:ext>
          </a:extLst>
        </xdr:cNvPr>
        <xdr:cNvSpPr txBox="1"/>
      </xdr:nvSpPr>
      <xdr:spPr>
        <a:xfrm>
          <a:off x="7886700" y="35539680"/>
          <a:ext cx="3825240" cy="22936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I hver fatal drukneulykke tabte det danske </a:t>
          </a:r>
          <a:r>
            <a:rPr lang="da-DK" sz="1600" baseline="0"/>
            <a:t>samfund</a:t>
          </a:r>
          <a:r>
            <a:rPr lang="da-DK" sz="1600"/>
            <a:t> ca. 30 mio. kr.</a:t>
          </a:r>
        </a:p>
        <a:p>
          <a:endParaRPr lang="da-DK" sz="1600"/>
        </a:p>
        <a:p>
          <a:r>
            <a:rPr lang="da-DK" sz="1600"/>
            <a:t>De samlede </a:t>
          </a:r>
          <a:r>
            <a:rPr lang="da-DK" sz="1600" baseline="0"/>
            <a:t>samfundsøkonomiske tab ved drukneulykker i 2020 var ca. 2,1 mia. kr.</a:t>
          </a:r>
        </a:p>
        <a:p>
          <a:endParaRPr lang="da-DK" sz="1600" baseline="0"/>
        </a:p>
        <a:p>
          <a:r>
            <a:rPr lang="da-DK" sz="1600" baseline="0"/>
            <a:t>Dette er uden omkostninger og tab ved de ikke-fatale drukneulykker.</a:t>
          </a:r>
          <a:endParaRPr lang="da-DK" sz="1100"/>
        </a:p>
      </xdr:txBody>
    </xdr:sp>
    <xdr:clientData/>
  </xdr:twoCellAnchor>
  <xdr:twoCellAnchor>
    <xdr:from>
      <xdr:col>4</xdr:col>
      <xdr:colOff>533400</xdr:colOff>
      <xdr:row>209</xdr:row>
      <xdr:rowOff>19050</xdr:rowOff>
    </xdr:from>
    <xdr:to>
      <xdr:col>12</xdr:col>
      <xdr:colOff>228600</xdr:colOff>
      <xdr:row>223</xdr:row>
      <xdr:rowOff>163830</xdr:rowOff>
    </xdr:to>
    <xdr:graphicFrame macro="">
      <xdr:nvGraphicFramePr>
        <xdr:cNvPr id="39" name="Diagram 38">
          <a:extLst>
            <a:ext uri="{FF2B5EF4-FFF2-40B4-BE49-F238E27FC236}">
              <a16:creationId xmlns:a16="http://schemas.microsoft.com/office/drawing/2014/main" id="{3EF6F99C-6419-4AED-8919-DB7E7CE974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15240</xdr:colOff>
      <xdr:row>149</xdr:row>
      <xdr:rowOff>45720</xdr:rowOff>
    </xdr:from>
    <xdr:to>
      <xdr:col>11</xdr:col>
      <xdr:colOff>320040</xdr:colOff>
      <xdr:row>164</xdr:row>
      <xdr:rowOff>30480</xdr:rowOff>
    </xdr:to>
    <xdr:graphicFrame macro="">
      <xdr:nvGraphicFramePr>
        <xdr:cNvPr id="29" name="Diagram 28">
          <a:extLst>
            <a:ext uri="{FF2B5EF4-FFF2-40B4-BE49-F238E27FC236}">
              <a16:creationId xmlns:a16="http://schemas.microsoft.com/office/drawing/2014/main" id="{CC5BA955-1154-4EEE-90F2-1D61E2C9FD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22860</xdr:colOff>
      <xdr:row>169</xdr:row>
      <xdr:rowOff>186690</xdr:rowOff>
    </xdr:from>
    <xdr:to>
      <xdr:col>11</xdr:col>
      <xdr:colOff>327660</xdr:colOff>
      <xdr:row>184</xdr:row>
      <xdr:rowOff>171450</xdr:rowOff>
    </xdr:to>
    <xdr:graphicFrame macro="">
      <xdr:nvGraphicFramePr>
        <xdr:cNvPr id="33" name="Diagram 32">
          <a:extLst>
            <a:ext uri="{FF2B5EF4-FFF2-40B4-BE49-F238E27FC236}">
              <a16:creationId xmlns:a16="http://schemas.microsoft.com/office/drawing/2014/main" id="{F27C66DF-DAE7-417C-B080-2CF39B785F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0</xdr:colOff>
      <xdr:row>170</xdr:row>
      <xdr:rowOff>0</xdr:rowOff>
    </xdr:from>
    <xdr:to>
      <xdr:col>18</xdr:col>
      <xdr:colOff>480060</xdr:colOff>
      <xdr:row>174</xdr:row>
      <xdr:rowOff>129540</xdr:rowOff>
    </xdr:to>
    <xdr:sp macro="" textlink="">
      <xdr:nvSpPr>
        <xdr:cNvPr id="40" name="Tekstfelt 39">
          <a:extLst>
            <a:ext uri="{FF2B5EF4-FFF2-40B4-BE49-F238E27FC236}">
              <a16:creationId xmlns:a16="http://schemas.microsoft.com/office/drawing/2014/main" id="{EBD8D954-DA68-419B-81FA-672C2225A2F9}"/>
            </a:ext>
          </a:extLst>
        </xdr:cNvPr>
        <xdr:cNvSpPr txBox="1"/>
      </xdr:nvSpPr>
      <xdr:spPr>
        <a:xfrm>
          <a:off x="7962900" y="30358080"/>
          <a:ext cx="3528060" cy="861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Det</a:t>
          </a:r>
          <a:r>
            <a:rPr lang="da-DK" sz="1600" baseline="0"/>
            <a:t> er usikkerhed om hvorvidt alkohol eller andre substanser havde betydning for dru</a:t>
          </a:r>
          <a:r>
            <a:rPr lang="da-DK" sz="1600"/>
            <a:t>kneulykkerne.</a:t>
          </a:r>
          <a:endParaRPr lang="da-DK" sz="1100"/>
        </a:p>
      </xdr:txBody>
    </xdr:sp>
    <xdr:clientData/>
  </xdr:twoCellAnchor>
  <xdr:twoCellAnchor editAs="oneCell">
    <xdr:from>
      <xdr:col>18</xdr:col>
      <xdr:colOff>0</xdr:colOff>
      <xdr:row>0</xdr:row>
      <xdr:rowOff>0</xdr:rowOff>
    </xdr:from>
    <xdr:to>
      <xdr:col>19</xdr:col>
      <xdr:colOff>373381</xdr:colOff>
      <xdr:row>0</xdr:row>
      <xdr:rowOff>518160</xdr:rowOff>
    </xdr:to>
    <xdr:pic>
      <xdr:nvPicPr>
        <xdr:cNvPr id="41" name="Billede 40">
          <a:extLst>
            <a:ext uri="{FF2B5EF4-FFF2-40B4-BE49-F238E27FC236}">
              <a16:creationId xmlns:a16="http://schemas.microsoft.com/office/drawing/2014/main" id="{A62B8C3C-C015-40E8-9947-1E5B81507CFB}"/>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1010900" y="0"/>
          <a:ext cx="982981" cy="518160"/>
        </a:xfrm>
        <a:prstGeom prst="rect">
          <a:avLst/>
        </a:prstGeom>
      </xdr:spPr>
    </xdr:pic>
    <xdr:clientData/>
  </xdr:twoCellAnchor>
  <xdr:twoCellAnchor editAs="oneCell">
    <xdr:from>
      <xdr:col>18</xdr:col>
      <xdr:colOff>0</xdr:colOff>
      <xdr:row>0</xdr:row>
      <xdr:rowOff>0</xdr:rowOff>
    </xdr:from>
    <xdr:to>
      <xdr:col>19</xdr:col>
      <xdr:colOff>561304</xdr:colOff>
      <xdr:row>1</xdr:row>
      <xdr:rowOff>60960</xdr:rowOff>
    </xdr:to>
    <xdr:pic>
      <xdr:nvPicPr>
        <xdr:cNvPr id="42" name="Billede 41">
          <a:extLst>
            <a:ext uri="{FF2B5EF4-FFF2-40B4-BE49-F238E27FC236}">
              <a16:creationId xmlns:a16="http://schemas.microsoft.com/office/drawing/2014/main" id="{A089274B-B492-49E0-8110-6DD125151BF7}"/>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1010900" y="0"/>
          <a:ext cx="1170904" cy="617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67</xdr:col>
      <xdr:colOff>0</xdr:colOff>
      <xdr:row>0</xdr:row>
      <xdr:rowOff>0</xdr:rowOff>
    </xdr:from>
    <xdr:to>
      <xdr:col>68</xdr:col>
      <xdr:colOff>373381</xdr:colOff>
      <xdr:row>1</xdr:row>
      <xdr:rowOff>30480</xdr:rowOff>
    </xdr:to>
    <xdr:pic>
      <xdr:nvPicPr>
        <xdr:cNvPr id="2" name="Billede 1">
          <a:extLst>
            <a:ext uri="{FF2B5EF4-FFF2-40B4-BE49-F238E27FC236}">
              <a16:creationId xmlns:a16="http://schemas.microsoft.com/office/drawing/2014/main" id="{7F127369-2BA8-4F28-B144-57BA5460A4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64880" y="0"/>
          <a:ext cx="982980" cy="518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247649</xdr:colOff>
      <xdr:row>1</xdr:row>
      <xdr:rowOff>20955</xdr:rowOff>
    </xdr:from>
    <xdr:to>
      <xdr:col>21</xdr:col>
      <xdr:colOff>142875</xdr:colOff>
      <xdr:row>36</xdr:row>
      <xdr:rowOff>97155</xdr:rowOff>
    </xdr:to>
    <xdr:graphicFrame macro="">
      <xdr:nvGraphicFramePr>
        <xdr:cNvPr id="2" name="Diagram 1">
          <a:extLst>
            <a:ext uri="{FF2B5EF4-FFF2-40B4-BE49-F238E27FC236}">
              <a16:creationId xmlns:a16="http://schemas.microsoft.com/office/drawing/2014/main" id="{AEB41CE6-ABD4-4652-9B39-BBC8E0F102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22</xdr:col>
      <xdr:colOff>15239</xdr:colOff>
      <xdr:row>1</xdr:row>
      <xdr:rowOff>7620</xdr:rowOff>
    </xdr:from>
    <xdr:to>
      <xdr:col>23</xdr:col>
      <xdr:colOff>489808</xdr:colOff>
      <xdr:row>4</xdr:row>
      <xdr:rowOff>30480</xdr:rowOff>
    </xdr:to>
    <xdr:pic>
      <xdr:nvPicPr>
        <xdr:cNvPr id="3" name="Billede 2">
          <a:extLst>
            <a:ext uri="{FF2B5EF4-FFF2-40B4-BE49-F238E27FC236}">
              <a16:creationId xmlns:a16="http://schemas.microsoft.com/office/drawing/2014/main" id="{B0A22AE7-AF82-4D35-918B-F259363CA6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04419" y="190500"/>
          <a:ext cx="1084169" cy="571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811A34-A61B-41BB-AF69-FC37F2EF58DE}" name="Tabel1" displayName="Tabel1" ref="AO7:AO8" insertRow="1" totalsRowShown="0">
  <autoFilter ref="AO7:AO8" xr:uid="{31A01603-304A-4FB6-8127-F824A897E47E}"/>
  <tableColumns count="1">
    <tableColumn id="1" xr3:uid="{2AA0CBFE-4CC5-4615-954B-04946EC0C75B}" name="Kolonne1"/>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gateway.euro.who.int/en/indicators/hfamdb_16-sdr-accidental-drowning-and-submersion-per-100-000/visualizations/"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EAD23-CCA8-4BC3-A5FA-E06041E6906C}">
  <sheetPr>
    <tabColor rgb="FF0070C0"/>
  </sheetPr>
  <dimension ref="A1"/>
  <sheetViews>
    <sheetView tabSelected="1" workbookViewId="0">
      <selection activeCell="P45" sqref="P45"/>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C1D98-5361-4705-A90A-7FB71D641684}">
  <sheetPr>
    <tabColor rgb="FFFFFF00"/>
  </sheetPr>
  <dimension ref="A1:AO257"/>
  <sheetViews>
    <sheetView zoomScaleNormal="100" workbookViewId="0">
      <selection activeCell="U194" sqref="U194"/>
    </sheetView>
  </sheetViews>
  <sheetFormatPr defaultRowHeight="14.4" x14ac:dyDescent="0.3"/>
  <cols>
    <col min="1" max="1" width="3.109375" customWidth="1"/>
    <col min="2" max="2" width="18.44140625" customWidth="1"/>
    <col min="3" max="3" width="4.88671875" customWidth="1"/>
    <col min="4" max="4" width="9.6640625" customWidth="1"/>
    <col min="41" max="41" width="10.88671875" customWidth="1"/>
  </cols>
  <sheetData>
    <row r="1" spans="1:41" ht="43.8" thickBot="1" x14ac:dyDescent="0.5">
      <c r="A1" s="5"/>
      <c r="B1" s="5"/>
      <c r="C1" s="5"/>
      <c r="D1" s="5"/>
      <c r="E1" s="59" t="s">
        <v>92</v>
      </c>
      <c r="F1" s="60" t="s">
        <v>93</v>
      </c>
      <c r="G1" s="60" t="s">
        <v>16</v>
      </c>
      <c r="H1" s="60" t="s">
        <v>17</v>
      </c>
      <c r="I1" s="60" t="s">
        <v>18</v>
      </c>
      <c r="J1" s="60" t="s">
        <v>19</v>
      </c>
      <c r="K1" s="61"/>
      <c r="L1" s="62" t="s">
        <v>20</v>
      </c>
      <c r="M1" s="63"/>
      <c r="N1" s="63"/>
      <c r="O1" s="64">
        <f>E2+F2</f>
        <v>72</v>
      </c>
      <c r="P1" s="62" t="s">
        <v>1864</v>
      </c>
      <c r="Q1" s="65"/>
      <c r="R1" s="5"/>
      <c r="S1" s="5"/>
      <c r="T1" s="5"/>
      <c r="U1" s="5"/>
      <c r="V1" s="5"/>
      <c r="W1" s="5"/>
    </row>
    <row r="2" spans="1:41" ht="16.2" thickBot="1" x14ac:dyDescent="0.35">
      <c r="A2" s="5"/>
      <c r="B2" s="5"/>
      <c r="C2" s="5"/>
      <c r="D2" s="5"/>
      <c r="E2" s="66">
        <f>'Registrede drukneulykker i 2020'!$BB$2</f>
        <v>60</v>
      </c>
      <c r="F2" s="66">
        <f>'Registrede drukneulykker i 2020'!$BC$2</f>
        <v>12</v>
      </c>
      <c r="G2" s="66">
        <f>'Registrede drukneulykker i 2020'!$BD$2</f>
        <v>0</v>
      </c>
      <c r="H2" s="66">
        <f>'Registrede drukneulykker i 2020'!$BE$2</f>
        <v>8</v>
      </c>
      <c r="I2" s="66">
        <f>'Registrede drukneulykker i 2020'!$BF$2</f>
        <v>27</v>
      </c>
      <c r="J2" s="66">
        <f>'Registrede drukneulykker i 2020'!$BG$2</f>
        <v>0</v>
      </c>
      <c r="K2" s="16"/>
      <c r="L2" s="17"/>
      <c r="M2" s="17"/>
      <c r="N2" s="17"/>
      <c r="O2" s="17"/>
      <c r="P2" s="17"/>
      <c r="Q2" s="67"/>
      <c r="R2" s="5"/>
      <c r="S2" s="20" t="s">
        <v>22</v>
      </c>
      <c r="T2" s="5"/>
      <c r="U2" s="5"/>
      <c r="V2" s="5"/>
      <c r="W2" s="5"/>
    </row>
    <row r="3" spans="1:41" ht="15.6" x14ac:dyDescent="0.3">
      <c r="A3" s="5"/>
      <c r="B3" s="5"/>
      <c r="C3" s="5"/>
      <c r="D3" s="5"/>
      <c r="E3" s="68"/>
      <c r="F3" s="69"/>
      <c r="G3" s="69"/>
      <c r="H3" s="69"/>
      <c r="I3" s="69"/>
      <c r="J3" s="69"/>
      <c r="K3" s="70"/>
      <c r="L3" s="72" t="s">
        <v>1863</v>
      </c>
      <c r="M3" s="70"/>
      <c r="N3" s="70"/>
      <c r="O3" s="70"/>
      <c r="P3" s="70"/>
      <c r="Q3" s="71"/>
      <c r="R3" s="5"/>
      <c r="S3" s="5"/>
      <c r="T3" s="5"/>
      <c r="U3" s="5"/>
      <c r="V3" s="5"/>
      <c r="W3" s="5"/>
    </row>
    <row r="4" spans="1:41" ht="15.6" x14ac:dyDescent="0.3">
      <c r="A4" s="5"/>
      <c r="B4" s="5"/>
      <c r="C4" s="5"/>
      <c r="D4" s="5"/>
      <c r="E4" s="73"/>
      <c r="F4" s="73"/>
      <c r="G4" s="73"/>
      <c r="H4" s="73"/>
      <c r="I4" s="73"/>
      <c r="J4" s="73"/>
      <c r="K4" s="23"/>
      <c r="L4" s="74"/>
      <c r="M4" s="23"/>
      <c r="N4" s="23"/>
      <c r="O4" s="23"/>
      <c r="P4" s="23"/>
      <c r="Q4" s="23"/>
      <c r="R4" s="5"/>
      <c r="S4" s="5"/>
      <c r="T4" s="5"/>
      <c r="U4" s="5"/>
      <c r="V4" s="5"/>
      <c r="W4" s="5"/>
    </row>
    <row r="5" spans="1:41" ht="15.6" x14ac:dyDescent="0.3">
      <c r="A5" s="5"/>
      <c r="B5" s="5"/>
      <c r="C5" s="5"/>
      <c r="D5" s="5"/>
      <c r="E5" s="73"/>
      <c r="F5" s="73"/>
      <c r="G5" s="73"/>
      <c r="H5" s="73"/>
      <c r="I5" s="73"/>
      <c r="J5" s="73"/>
      <c r="K5" s="23"/>
      <c r="L5" s="74"/>
      <c r="M5" s="23"/>
      <c r="N5" s="23"/>
      <c r="O5" s="23"/>
      <c r="P5" s="23"/>
      <c r="Q5" s="23"/>
      <c r="R5" s="5"/>
      <c r="S5" s="5"/>
      <c r="T5" s="5"/>
      <c r="U5" s="5"/>
      <c r="V5" s="5"/>
      <c r="W5" s="5"/>
    </row>
    <row r="6" spans="1:41"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41" ht="15.6" x14ac:dyDescent="0.3">
      <c r="A7" s="5"/>
      <c r="B7" s="41" t="s">
        <v>62</v>
      </c>
      <c r="C7" s="5" t="s">
        <v>63</v>
      </c>
      <c r="D7" s="5"/>
      <c r="E7" s="5" t="s">
        <v>64</v>
      </c>
      <c r="F7" s="5"/>
      <c r="G7" s="5" t="s">
        <v>65</v>
      </c>
      <c r="H7" s="5"/>
      <c r="I7" s="5"/>
      <c r="J7" s="5"/>
      <c r="K7" s="5"/>
      <c r="L7" s="5"/>
      <c r="M7" s="5"/>
      <c r="N7" s="5"/>
      <c r="O7" s="5"/>
      <c r="P7" s="5"/>
      <c r="Q7" s="5"/>
      <c r="R7" s="5"/>
      <c r="S7" s="5"/>
      <c r="T7" s="5"/>
      <c r="U7" s="5"/>
      <c r="V7" s="5"/>
      <c r="W7" s="5"/>
      <c r="X7" s="5"/>
      <c r="Y7" s="5"/>
      <c r="Z7" s="5"/>
      <c r="AA7" s="5"/>
      <c r="AB7" s="5"/>
      <c r="AC7" s="5"/>
      <c r="AD7" s="5"/>
      <c r="AE7" s="5"/>
      <c r="AF7" s="5"/>
      <c r="AO7" t="s">
        <v>131</v>
      </c>
    </row>
    <row r="8" spans="1:41" x14ac:dyDescent="0.3">
      <c r="A8" s="5"/>
      <c r="B8" s="5" t="s">
        <v>66</v>
      </c>
      <c r="C8" s="5">
        <f>'Registrede drukneulykker i 2020'!$C$2</f>
        <v>5</v>
      </c>
      <c r="D8" s="39">
        <f>C8/C20</f>
        <v>6.9444444444444448E-2</v>
      </c>
      <c r="E8" s="5"/>
      <c r="F8" s="5"/>
      <c r="G8" s="5"/>
      <c r="H8" s="5"/>
      <c r="I8" s="5"/>
      <c r="J8" s="5"/>
      <c r="K8" s="5"/>
      <c r="L8" s="5"/>
      <c r="M8" s="5"/>
      <c r="N8" s="5"/>
      <c r="O8" s="5"/>
      <c r="P8" s="5"/>
      <c r="Q8" s="5"/>
      <c r="R8" s="5"/>
      <c r="S8" s="5"/>
      <c r="T8" s="5"/>
      <c r="U8" s="5"/>
      <c r="V8" s="5"/>
      <c r="W8" s="5"/>
      <c r="X8" s="5"/>
      <c r="Y8" s="5"/>
      <c r="Z8" s="5"/>
      <c r="AA8" s="5"/>
      <c r="AB8" s="5"/>
      <c r="AC8" s="5"/>
      <c r="AD8" s="5"/>
      <c r="AE8" s="5"/>
      <c r="AF8" s="5"/>
    </row>
    <row r="9" spans="1:41" x14ac:dyDescent="0.3">
      <c r="A9" s="5"/>
      <c r="B9" s="5" t="s">
        <v>67</v>
      </c>
      <c r="C9" s="5">
        <f>'Registrede drukneulykker i 2020'!$D$2</f>
        <v>4</v>
      </c>
      <c r="D9" s="39">
        <f>C9/C20</f>
        <v>5.5555555555555552E-2</v>
      </c>
      <c r="E9" s="5"/>
      <c r="F9" s="5"/>
      <c r="G9" s="5"/>
      <c r="H9" s="5"/>
      <c r="I9" s="5"/>
      <c r="J9" s="5"/>
      <c r="K9" s="5"/>
      <c r="L9" s="5"/>
      <c r="M9" s="5"/>
      <c r="N9" s="5"/>
      <c r="O9" s="5"/>
      <c r="P9" s="5"/>
      <c r="Q9" s="5"/>
      <c r="R9" s="5"/>
      <c r="S9" s="5"/>
      <c r="T9" s="5"/>
      <c r="U9" s="5"/>
      <c r="V9" s="5"/>
      <c r="W9" s="5"/>
      <c r="X9" s="5"/>
      <c r="Y9" s="5"/>
      <c r="Z9" s="5"/>
      <c r="AA9" s="5"/>
      <c r="AB9" s="5"/>
      <c r="AC9" s="5"/>
      <c r="AD9" s="5"/>
      <c r="AE9" s="5"/>
      <c r="AF9" s="5"/>
    </row>
    <row r="10" spans="1:41" x14ac:dyDescent="0.3">
      <c r="A10" s="5"/>
      <c r="B10" s="22" t="s">
        <v>68</v>
      </c>
      <c r="C10" s="22">
        <f>'Registrede drukneulykker i 2020'!$E$2</f>
        <v>2</v>
      </c>
      <c r="D10" s="47">
        <f>C10/C20</f>
        <v>2.7777777777777776E-2</v>
      </c>
      <c r="E10" s="5"/>
      <c r="F10" s="5"/>
      <c r="G10" s="5" t="s">
        <v>69</v>
      </c>
      <c r="H10" s="5">
        <f>SUM(C8:C10)</f>
        <v>11</v>
      </c>
      <c r="I10" s="5"/>
      <c r="J10" s="5"/>
      <c r="K10" s="5"/>
      <c r="L10" s="5"/>
      <c r="M10" s="5"/>
      <c r="N10" s="5"/>
      <c r="O10" s="5"/>
      <c r="P10" s="5"/>
      <c r="Q10" s="5"/>
      <c r="R10" s="5"/>
      <c r="S10" s="5"/>
      <c r="T10" s="5"/>
      <c r="U10" s="5"/>
      <c r="V10" s="5"/>
      <c r="W10" s="5"/>
      <c r="X10" s="5"/>
      <c r="Y10" s="5"/>
      <c r="Z10" s="5"/>
      <c r="AA10" s="5"/>
      <c r="AB10" s="5"/>
      <c r="AC10" s="5"/>
      <c r="AD10" s="5"/>
      <c r="AE10" s="5"/>
      <c r="AF10" s="5"/>
    </row>
    <row r="11" spans="1:41" x14ac:dyDescent="0.3">
      <c r="A11" s="22"/>
      <c r="B11" s="22" t="s">
        <v>70</v>
      </c>
      <c r="C11" s="22">
        <f>'Registrede drukneulykker i 2020'!$F$2</f>
        <v>4</v>
      </c>
      <c r="D11" s="47">
        <f>C11/C20</f>
        <v>5.5555555555555552E-2</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1:41" x14ac:dyDescent="0.3">
      <c r="A12" s="22"/>
      <c r="B12" s="22" t="s">
        <v>71</v>
      </c>
      <c r="C12" s="22">
        <f>'Registrede drukneulykker i 2020'!$G$2</f>
        <v>5</v>
      </c>
      <c r="D12" s="47">
        <f>C12/C20</f>
        <v>6.9444444444444448E-2</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row>
    <row r="13" spans="1:41" x14ac:dyDescent="0.3">
      <c r="A13" s="22"/>
      <c r="B13" s="22" t="s">
        <v>72</v>
      </c>
      <c r="C13" s="22">
        <f>'Registrede drukneulykker i 2020'!$H$2</f>
        <v>9</v>
      </c>
      <c r="D13" s="47">
        <f>C13/C20</f>
        <v>0.125</v>
      </c>
      <c r="E13" s="5" t="s">
        <v>73</v>
      </c>
      <c r="F13" s="5">
        <f>SUM(C8:C13)</f>
        <v>29</v>
      </c>
      <c r="G13" s="5" t="s">
        <v>74</v>
      </c>
      <c r="H13" s="5">
        <f>SUM(C11:C13)</f>
        <v>18</v>
      </c>
      <c r="I13" s="5"/>
      <c r="J13" s="5"/>
      <c r="K13" s="5"/>
      <c r="L13" s="5"/>
      <c r="M13" s="5"/>
      <c r="N13" s="5"/>
      <c r="O13" s="5"/>
      <c r="P13" s="5"/>
      <c r="Q13" s="5"/>
      <c r="R13" s="5"/>
      <c r="S13" s="5"/>
      <c r="T13" s="5"/>
      <c r="U13" s="5"/>
      <c r="V13" s="5"/>
      <c r="W13" s="5"/>
      <c r="X13" s="5"/>
      <c r="Y13" s="5"/>
      <c r="Z13" s="5"/>
      <c r="AA13" s="5"/>
      <c r="AB13" s="5"/>
      <c r="AC13" s="5"/>
      <c r="AD13" s="5"/>
      <c r="AE13" s="5"/>
      <c r="AF13" s="5"/>
    </row>
    <row r="14" spans="1:41" x14ac:dyDescent="0.3">
      <c r="A14" s="5"/>
      <c r="B14" s="76" t="s">
        <v>75</v>
      </c>
      <c r="C14" s="76">
        <f>'Registrede drukneulykker i 2020'!$I$2</f>
        <v>9</v>
      </c>
      <c r="D14" s="42">
        <f>C14/C20</f>
        <v>0.125</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41" x14ac:dyDescent="0.3">
      <c r="A15" s="43"/>
      <c r="B15" s="44" t="s">
        <v>76</v>
      </c>
      <c r="C15" s="45">
        <f>'Registrede drukneulykker i 2020'!$J$2</f>
        <v>11</v>
      </c>
      <c r="D15" s="46">
        <f>C15/C20</f>
        <v>0.15277777777777779</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41" x14ac:dyDescent="0.3">
      <c r="A16" s="5"/>
      <c r="B16" s="5" t="s">
        <v>77</v>
      </c>
      <c r="C16" s="5">
        <f>'Registrede drukneulykker i 2020'!$K$2</f>
        <v>2</v>
      </c>
      <c r="D16" s="39">
        <f>C16/C20</f>
        <v>2.7777777777777776E-2</v>
      </c>
      <c r="E16" s="5"/>
      <c r="F16" s="5"/>
      <c r="G16" s="5" t="s">
        <v>78</v>
      </c>
      <c r="H16" s="5">
        <f>SUM(C14:C16)</f>
        <v>22</v>
      </c>
      <c r="I16" s="5"/>
      <c r="J16" s="5"/>
      <c r="K16" s="5"/>
      <c r="L16" s="5"/>
      <c r="M16" s="5"/>
      <c r="N16" s="5"/>
      <c r="O16" s="5"/>
      <c r="P16" s="5"/>
      <c r="Q16" s="5"/>
      <c r="R16" s="5"/>
      <c r="S16" s="5"/>
      <c r="T16" s="5"/>
      <c r="U16" s="5"/>
      <c r="V16" s="5"/>
      <c r="W16" s="5"/>
      <c r="X16" s="5"/>
      <c r="Y16" s="5"/>
      <c r="Z16" s="5"/>
      <c r="AA16" s="5"/>
      <c r="AB16" s="5"/>
      <c r="AC16" s="5"/>
      <c r="AD16" s="5"/>
      <c r="AE16" s="5"/>
      <c r="AF16" s="5"/>
    </row>
    <row r="17" spans="1:32" x14ac:dyDescent="0.3">
      <c r="A17" s="5"/>
      <c r="B17" s="5" t="s">
        <v>79</v>
      </c>
      <c r="C17" s="5">
        <f>'Registrede drukneulykker i 2020'!$L$2</f>
        <v>8</v>
      </c>
      <c r="D17" s="39">
        <f>C17/C20</f>
        <v>0.1111111111111111</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2" x14ac:dyDescent="0.3">
      <c r="A18" s="5"/>
      <c r="B18" s="5" t="s">
        <v>80</v>
      </c>
      <c r="C18" s="5">
        <f>'Registrede drukneulykker i 2020'!$M$2</f>
        <v>6</v>
      </c>
      <c r="D18" s="39">
        <f>C18/C20</f>
        <v>8.3333333333333329E-2</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x14ac:dyDescent="0.3">
      <c r="A19" s="5"/>
      <c r="B19" s="5" t="s">
        <v>81</v>
      </c>
      <c r="C19" s="5">
        <f>'Registrede drukneulykker i 2020'!$N$2</f>
        <v>7</v>
      </c>
      <c r="D19" s="39">
        <f t="shared" ref="D19" si="0">C19/C31</f>
        <v>0.22580645161290322</v>
      </c>
      <c r="E19" s="5" t="s">
        <v>82</v>
      </c>
      <c r="F19" s="5">
        <f>SUM(C14:C19)</f>
        <v>43</v>
      </c>
      <c r="G19" s="5" t="s">
        <v>83</v>
      </c>
      <c r="H19" s="5">
        <f>SUM(C17:C19)</f>
        <v>21</v>
      </c>
      <c r="I19" s="5"/>
      <c r="J19" s="5"/>
      <c r="K19" s="5"/>
      <c r="L19" s="5"/>
      <c r="M19" s="5"/>
      <c r="N19" s="5"/>
      <c r="O19" s="5"/>
      <c r="P19" s="5"/>
      <c r="Q19" s="5"/>
      <c r="R19" s="5"/>
      <c r="S19" s="5"/>
      <c r="T19" s="5"/>
      <c r="U19" s="5"/>
      <c r="V19" s="5"/>
      <c r="W19" s="5"/>
      <c r="X19" s="5"/>
      <c r="Y19" s="5"/>
      <c r="Z19" s="5"/>
      <c r="AA19" s="5"/>
      <c r="AB19" s="5"/>
      <c r="AC19" s="5"/>
      <c r="AD19" s="5"/>
      <c r="AE19" s="5"/>
      <c r="AF19" s="5"/>
    </row>
    <row r="20" spans="1:32" x14ac:dyDescent="0.3">
      <c r="A20" s="5"/>
      <c r="B20" s="5"/>
      <c r="C20" s="38">
        <f>SUM(C8:C19)</f>
        <v>72</v>
      </c>
      <c r="D20" s="5"/>
      <c r="E20" s="5"/>
      <c r="F20" s="5">
        <f>SUM(F19,F13)</f>
        <v>72</v>
      </c>
      <c r="G20" s="5"/>
      <c r="H20" s="5">
        <f>SUM(H19,H16,H13,H10)</f>
        <v>72</v>
      </c>
      <c r="I20" s="5"/>
      <c r="J20" s="5"/>
      <c r="K20" s="5"/>
      <c r="L20" s="5"/>
      <c r="M20" s="5"/>
      <c r="N20" s="5"/>
      <c r="O20" s="5"/>
      <c r="P20" s="5"/>
      <c r="Q20" s="5"/>
      <c r="R20" s="5"/>
      <c r="S20" s="5"/>
      <c r="T20" s="5"/>
      <c r="U20" s="5"/>
      <c r="V20" s="5"/>
      <c r="W20" s="5"/>
      <c r="X20" s="5"/>
      <c r="Y20" s="5"/>
      <c r="Z20" s="5"/>
      <c r="AA20" s="5"/>
      <c r="AB20" s="5"/>
      <c r="AC20" s="5"/>
      <c r="AD20" s="5"/>
      <c r="AE20" s="5"/>
      <c r="AF20" s="5"/>
    </row>
    <row r="21" spans="1:32" x14ac:dyDescent="0.3">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x14ac:dyDescent="0.3">
      <c r="A22" s="5"/>
      <c r="B22" s="5" t="s">
        <v>111</v>
      </c>
      <c r="C22" s="39">
        <f>SUM(C8:C13)/C20</f>
        <v>0.40277777777777779</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x14ac:dyDescent="0.3">
      <c r="A23" s="5"/>
      <c r="B23" s="5" t="s">
        <v>141</v>
      </c>
      <c r="C23" s="39">
        <f>SUM(C14:C19)/C20</f>
        <v>0.59722222222222221</v>
      </c>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x14ac:dyDescent="0.3">
      <c r="A24" s="5"/>
      <c r="B24" s="5"/>
      <c r="C24" s="39"/>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x14ac:dyDescent="0.3">
      <c r="A25" s="5"/>
      <c r="B25" s="5"/>
      <c r="C25" s="39"/>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row>
    <row r="26" spans="1:32" x14ac:dyDescent="0.3">
      <c r="A26" s="5"/>
      <c r="B26" s="5"/>
      <c r="C26" s="39"/>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x14ac:dyDescent="0.3">
      <c r="A27" s="5"/>
      <c r="B27" s="5"/>
      <c r="C27" s="39"/>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2" x14ac:dyDescent="0.3">
      <c r="A28" s="5"/>
      <c r="B28" s="5"/>
      <c r="C28" s="39"/>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row>
    <row r="29" spans="1:32" x14ac:dyDescent="0.3">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1:32" ht="15.6" x14ac:dyDescent="0.3">
      <c r="A30" s="5"/>
      <c r="B30" s="41" t="s">
        <v>84</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x14ac:dyDescent="0.3">
      <c r="A31" s="5"/>
      <c r="B31" s="5" t="s">
        <v>40</v>
      </c>
      <c r="C31" s="5">
        <f>'Registrede drukneulykker i 2020'!$P$2</f>
        <v>31</v>
      </c>
      <c r="D31" s="39">
        <f>C31/C35</f>
        <v>0.43055555555555558</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row>
    <row r="32" spans="1:32" x14ac:dyDescent="0.3">
      <c r="A32" s="5"/>
      <c r="B32" s="5" t="s">
        <v>41</v>
      </c>
      <c r="C32" s="5">
        <f>'Registrede drukneulykker i 2020'!$Q$2</f>
        <v>9</v>
      </c>
      <c r="D32" s="39">
        <f>C32/C35</f>
        <v>0.125</v>
      </c>
      <c r="E32" s="5"/>
      <c r="F32" s="5"/>
      <c r="G32" s="5"/>
      <c r="H32" s="5"/>
      <c r="I32" s="5"/>
      <c r="J32" s="5"/>
      <c r="K32" s="5"/>
      <c r="L32" s="5"/>
      <c r="M32" s="5"/>
      <c r="N32" s="5"/>
      <c r="O32" s="5"/>
      <c r="P32" s="5"/>
      <c r="Q32" s="5"/>
      <c r="R32" s="5"/>
      <c r="S32" s="5"/>
      <c r="T32" s="5"/>
      <c r="U32" s="5"/>
      <c r="V32" s="5"/>
      <c r="W32" s="5"/>
      <c r="X32" s="5"/>
      <c r="Z32" s="5"/>
      <c r="AA32" s="5"/>
      <c r="AB32" s="5"/>
      <c r="AC32" s="5"/>
      <c r="AD32" s="5"/>
      <c r="AE32" s="5"/>
      <c r="AF32" s="5"/>
    </row>
    <row r="33" spans="1:32" x14ac:dyDescent="0.3">
      <c r="A33" s="5"/>
      <c r="B33" s="5" t="s">
        <v>42</v>
      </c>
      <c r="C33" s="5">
        <f>'Registrede drukneulykker i 2020'!$R$2</f>
        <v>12</v>
      </c>
      <c r="D33" s="39">
        <f>C33/C35</f>
        <v>0.16666666666666666</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row>
    <row r="34" spans="1:32" x14ac:dyDescent="0.3">
      <c r="A34" s="5"/>
      <c r="B34" s="5" t="s">
        <v>43</v>
      </c>
      <c r="C34" s="5">
        <f>'Registrede drukneulykker i 2020'!$S$2</f>
        <v>20</v>
      </c>
      <c r="D34" s="39">
        <f>C34/C35</f>
        <v>0.27777777777777779</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row>
    <row r="35" spans="1:32" x14ac:dyDescent="0.3">
      <c r="A35" s="5"/>
      <c r="B35" s="5"/>
      <c r="C35" s="38">
        <f>SUM(C31:C34)</f>
        <v>72</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row>
    <row r="36" spans="1:32" x14ac:dyDescent="0.3">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row>
    <row r="37" spans="1:32" x14ac:dyDescent="0.3">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row>
    <row r="38" spans="1:32" x14ac:dyDescent="0.3">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row>
    <row r="39" spans="1:32" x14ac:dyDescent="0.3">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row>
    <row r="40" spans="1:32" x14ac:dyDescent="0.3">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x14ac:dyDescent="0.3">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2" x14ac:dyDescent="0.3">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32" x14ac:dyDescent="0.3">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x14ac:dyDescent="0.3">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2" x14ac:dyDescent="0.3">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2" x14ac:dyDescent="0.3">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2" x14ac:dyDescent="0.3">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2" x14ac:dyDescent="0.3">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x14ac:dyDescent="0.3">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x14ac:dyDescent="0.3">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ht="15.6" x14ac:dyDescent="0.3">
      <c r="A51" s="5"/>
      <c r="B51" s="41" t="s">
        <v>85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row>
    <row r="52" spans="1:32" x14ac:dyDescent="0.3">
      <c r="A52" s="5"/>
      <c r="B52" s="5" t="s">
        <v>47</v>
      </c>
      <c r="C52" s="5">
        <f>'Registrede drukneulykker i 2020'!$U$2</f>
        <v>13</v>
      </c>
      <c r="D52" s="39">
        <f>C52/C57</f>
        <v>0.18055555555555555</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1:32" x14ac:dyDescent="0.3">
      <c r="A53" s="5"/>
      <c r="B53" s="5" t="s">
        <v>86</v>
      </c>
      <c r="C53" s="5">
        <f>'Registrede drukneulykker i 2020'!$V$2</f>
        <v>16</v>
      </c>
      <c r="D53" s="39">
        <f>C53/C57</f>
        <v>0.22222222222222221</v>
      </c>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1:32" ht="16.2" x14ac:dyDescent="0.3">
      <c r="A54" s="5"/>
      <c r="B54" s="5" t="s">
        <v>115</v>
      </c>
      <c r="C54" s="5">
        <f>'Registrede drukneulykker i 2020'!$X$2</f>
        <v>22</v>
      </c>
      <c r="D54" s="39">
        <f>C54/C57</f>
        <v>0.30555555555555558</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row>
    <row r="55" spans="1:32" ht="16.2" x14ac:dyDescent="0.3">
      <c r="A55" s="5"/>
      <c r="B55" s="5" t="s">
        <v>116</v>
      </c>
      <c r="C55" s="5">
        <f>'Registrede drukneulykker i 2020'!$W$2</f>
        <v>20</v>
      </c>
      <c r="D55" s="39">
        <f>C55/C57</f>
        <v>0.27777777777777779</v>
      </c>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row>
    <row r="56" spans="1:32" x14ac:dyDescent="0.3">
      <c r="A56" s="5"/>
      <c r="B56" s="5" t="s">
        <v>87</v>
      </c>
      <c r="C56" s="5">
        <f>'Registrede drukneulykker i 2020'!$Y$2</f>
        <v>1</v>
      </c>
      <c r="D56" s="39">
        <f>C56/C57</f>
        <v>1.3888888888888888E-2</v>
      </c>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row>
    <row r="57" spans="1:32" x14ac:dyDescent="0.3">
      <c r="A57" s="5"/>
      <c r="B57" s="5"/>
      <c r="C57" s="38">
        <f>SUM(C52:C56)</f>
        <v>72</v>
      </c>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row>
    <row r="58" spans="1:32" x14ac:dyDescent="0.3">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row>
    <row r="59" spans="1:32" x14ac:dyDescent="0.3">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row>
    <row r="60" spans="1:32" x14ac:dyDescent="0.3">
      <c r="A60" s="5"/>
      <c r="B60" s="51" t="s">
        <v>117</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row>
    <row r="61" spans="1:32" x14ac:dyDescent="0.3">
      <c r="A61" s="5"/>
      <c r="B61" s="51" t="s">
        <v>118</v>
      </c>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row>
    <row r="62" spans="1:32" x14ac:dyDescent="0.3">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row>
    <row r="63" spans="1:32" x14ac:dyDescent="0.3">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1:32" x14ac:dyDescent="0.3">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1:32" x14ac:dyDescent="0.3">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1:32" x14ac:dyDescent="0.3">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row>
    <row r="67" spans="1:32" x14ac:dyDescent="0.3">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row>
    <row r="68" spans="1:32" x14ac:dyDescent="0.3">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row>
    <row r="69" spans="1:32" x14ac:dyDescent="0.3">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row>
    <row r="70" spans="1:32" x14ac:dyDescent="0.3">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row>
    <row r="71" spans="1:32" x14ac:dyDescent="0.3">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row>
    <row r="72" spans="1:32" x14ac:dyDescent="0.3">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row>
    <row r="73" spans="1:32" ht="15.6" x14ac:dyDescent="0.3">
      <c r="A73" s="5"/>
      <c r="B73" s="41" t="s">
        <v>88</v>
      </c>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row>
    <row r="74" spans="1:32" x14ac:dyDescent="0.3">
      <c r="A74" s="5"/>
      <c r="B74" s="5" t="s">
        <v>89</v>
      </c>
      <c r="C74" s="5">
        <f>'Registrede drukneulykker i 2020'!$AB$2</f>
        <v>15</v>
      </c>
      <c r="D74" s="39">
        <f>C74/C80</f>
        <v>0.20833333333333334</v>
      </c>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row>
    <row r="75" spans="1:32" x14ac:dyDescent="0.3">
      <c r="A75" s="5"/>
      <c r="B75" s="5" t="s">
        <v>48</v>
      </c>
      <c r="C75" s="5">
        <f>'Registrede drukneulykker i 2020'!$AA$2</f>
        <v>7</v>
      </c>
      <c r="D75" s="39">
        <f>C75/C80</f>
        <v>9.7222222222222224E-2</v>
      </c>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row>
    <row r="76" spans="1:32" x14ac:dyDescent="0.3">
      <c r="A76" s="5"/>
      <c r="B76" s="5" t="s">
        <v>1910</v>
      </c>
      <c r="C76" s="5">
        <f>'Registrede drukneulykker i 2020'!$AD$2</f>
        <v>11</v>
      </c>
      <c r="D76" s="39">
        <f>C76/C80</f>
        <v>0.15277777777777779</v>
      </c>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row>
    <row r="77" spans="1:32" x14ac:dyDescent="0.3">
      <c r="A77" s="5"/>
      <c r="B77" s="5" t="s">
        <v>49</v>
      </c>
      <c r="C77" s="5">
        <f>'Registrede drukneulykker i 2020'!$AC$2</f>
        <v>5</v>
      </c>
      <c r="D77" s="39">
        <f>C77/C80</f>
        <v>6.9444444444444448E-2</v>
      </c>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row>
    <row r="78" spans="1:32" x14ac:dyDescent="0.3">
      <c r="A78" s="5"/>
      <c r="B78" s="5" t="s">
        <v>90</v>
      </c>
      <c r="C78" s="5">
        <f>'Registrede drukneulykker i 2020'!$AE$2</f>
        <v>12</v>
      </c>
      <c r="D78" s="39">
        <f>C78/C80</f>
        <v>0.16666666666666666</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row>
    <row r="79" spans="1:32" x14ac:dyDescent="0.3">
      <c r="A79" s="5"/>
      <c r="B79" s="5" t="s">
        <v>51</v>
      </c>
      <c r="C79" s="5">
        <f>'Registrede drukneulykker i 2020'!$AF$2</f>
        <v>22</v>
      </c>
      <c r="D79" s="39">
        <f>C79/C80</f>
        <v>0.30555555555555558</v>
      </c>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row>
    <row r="80" spans="1:32" x14ac:dyDescent="0.3">
      <c r="A80" s="5"/>
      <c r="B80" s="5"/>
      <c r="C80" s="38">
        <f>SUM(C74:C79)</f>
        <v>72</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row>
    <row r="81" spans="1:32" x14ac:dyDescent="0.3">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row>
    <row r="82" spans="1:32" x14ac:dyDescent="0.3">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row>
    <row r="83" spans="1:32" x14ac:dyDescent="0.3">
      <c r="A83" s="5"/>
      <c r="B83" s="51" t="s">
        <v>1911</v>
      </c>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row>
    <row r="84" spans="1:32" x14ac:dyDescent="0.3">
      <c r="A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row>
    <row r="85" spans="1:32" x14ac:dyDescent="0.3">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row>
    <row r="86" spans="1:32" x14ac:dyDescent="0.3">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row>
    <row r="87" spans="1:32" x14ac:dyDescent="0.3">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row>
    <row r="88" spans="1:32" x14ac:dyDescent="0.3">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row>
    <row r="89" spans="1:32" x14ac:dyDescent="0.3">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row>
    <row r="90" spans="1:32" x14ac:dyDescent="0.3">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row>
    <row r="91" spans="1:32" x14ac:dyDescent="0.3">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row>
    <row r="92" spans="1:32" x14ac:dyDescent="0.3">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row>
    <row r="93" spans="1:32" x14ac:dyDescent="0.3">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row>
    <row r="94" spans="1:32" ht="15.6" x14ac:dyDescent="0.3">
      <c r="A94" s="5"/>
      <c r="B94" s="41" t="s">
        <v>91</v>
      </c>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row>
    <row r="95" spans="1:32" x14ac:dyDescent="0.3">
      <c r="A95" s="5"/>
      <c r="B95" s="5" t="s">
        <v>92</v>
      </c>
      <c r="C95" s="5">
        <f>'Registrede drukneulykker i 2020'!$BB$2</f>
        <v>60</v>
      </c>
      <c r="D95" s="39">
        <f>C95/C97</f>
        <v>0.83333333333333337</v>
      </c>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row>
    <row r="96" spans="1:32" x14ac:dyDescent="0.3">
      <c r="A96" s="5"/>
      <c r="B96" s="5" t="s">
        <v>93</v>
      </c>
      <c r="C96" s="5">
        <f>'Registrede drukneulykker i 2020'!$BC$2</f>
        <v>12</v>
      </c>
      <c r="D96" s="39">
        <f>C96/C97</f>
        <v>0.16666666666666666</v>
      </c>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row>
    <row r="97" spans="1:32" x14ac:dyDescent="0.3">
      <c r="A97" s="5"/>
      <c r="B97" s="5"/>
      <c r="C97" s="38">
        <f>SUM(C95:C96)</f>
        <v>72</v>
      </c>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row>
    <row r="98" spans="1:32" x14ac:dyDescent="0.3">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row>
    <row r="99" spans="1:32" x14ac:dyDescent="0.3">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row>
    <row r="100" spans="1:32" x14ac:dyDescent="0.3">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row>
    <row r="101" spans="1:32" x14ac:dyDescent="0.3">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row>
    <row r="102" spans="1:32" x14ac:dyDescent="0.3">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row>
    <row r="103" spans="1:32" x14ac:dyDescent="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row>
    <row r="104" spans="1:32" x14ac:dyDescent="0.3">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row>
    <row r="105" spans="1:32" x14ac:dyDescent="0.3">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row>
    <row r="106" spans="1:32" x14ac:dyDescent="0.3">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row>
    <row r="107" spans="1:32" x14ac:dyDescent="0.3">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row>
    <row r="108" spans="1:32" x14ac:dyDescent="0.3">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row>
    <row r="109" spans="1:32" x14ac:dyDescent="0.3">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row>
    <row r="110" spans="1:32" x14ac:dyDescent="0.3">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row>
    <row r="111" spans="1:32" ht="15.6" x14ac:dyDescent="0.3">
      <c r="A111" s="5"/>
      <c r="B111" s="41" t="s">
        <v>94</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row>
    <row r="112" spans="1:32" x14ac:dyDescent="0.3">
      <c r="A112" s="5"/>
      <c r="B112" s="5" t="s">
        <v>95</v>
      </c>
      <c r="C112" s="5">
        <f>'Registrede drukneulykker i 2020'!$AH$2</f>
        <v>0</v>
      </c>
      <c r="D112" s="39">
        <f>C112/C118</f>
        <v>0</v>
      </c>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row>
    <row r="113" spans="1:32" x14ac:dyDescent="0.3">
      <c r="A113" s="5"/>
      <c r="B113" s="5" t="s">
        <v>56</v>
      </c>
      <c r="C113" s="5">
        <f>'Registrede drukneulykker i 2020'!$AI$2</f>
        <v>6</v>
      </c>
      <c r="D113" s="39">
        <f>C113/C118</f>
        <v>8.3333333333333329E-2</v>
      </c>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row>
    <row r="114" spans="1:32" x14ac:dyDescent="0.3">
      <c r="A114" s="5"/>
      <c r="B114" s="5" t="s">
        <v>57</v>
      </c>
      <c r="C114" s="5">
        <f>'Registrede drukneulykker i 2020'!$AJ$2</f>
        <v>13</v>
      </c>
      <c r="D114" s="39">
        <f>C114/C120</f>
        <v>0.22965015587114651</v>
      </c>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row>
    <row r="115" spans="1:32" x14ac:dyDescent="0.3">
      <c r="A115" s="5"/>
      <c r="B115" s="5" t="s">
        <v>58</v>
      </c>
      <c r="C115" s="5">
        <f>'Registrede drukneulykker i 2020'!$AK$2</f>
        <v>16</v>
      </c>
      <c r="D115" s="39">
        <f>C115/C118</f>
        <v>0.22222222222222221</v>
      </c>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row>
    <row r="116" spans="1:32" x14ac:dyDescent="0.3">
      <c r="A116" s="5"/>
      <c r="B116" s="5" t="s">
        <v>96</v>
      </c>
      <c r="C116" s="5">
        <f>'Registrede drukneulykker i 2020'!$AL$2</f>
        <v>16</v>
      </c>
      <c r="D116" s="39">
        <f>C116/C118</f>
        <v>0.22222222222222221</v>
      </c>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row>
    <row r="117" spans="1:32" x14ac:dyDescent="0.3">
      <c r="A117" s="5"/>
      <c r="B117" s="5" t="s">
        <v>51</v>
      </c>
      <c r="C117" s="5">
        <f>'Registrede drukneulykker i 2020'!$AN$2</f>
        <v>21</v>
      </c>
      <c r="D117" s="39">
        <f>C117/C118</f>
        <v>0.29166666666666669</v>
      </c>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row>
    <row r="118" spans="1:32" x14ac:dyDescent="0.3">
      <c r="A118" s="5"/>
      <c r="B118" s="5"/>
      <c r="C118" s="38">
        <f>SUM(C112:C117)</f>
        <v>72</v>
      </c>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row>
    <row r="119" spans="1:32" x14ac:dyDescent="0.3">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row>
    <row r="120" spans="1:32" x14ac:dyDescent="0.3">
      <c r="A120" s="5"/>
      <c r="B120" s="5" t="s">
        <v>98</v>
      </c>
      <c r="C120" s="40">
        <f>'Registrede drukneulykker i 2020'!$AM$2</f>
        <v>56.607843137254903</v>
      </c>
      <c r="D120" s="5" t="s">
        <v>97</v>
      </c>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row>
    <row r="121" spans="1:32" x14ac:dyDescent="0.3">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row>
    <row r="122" spans="1:32" x14ac:dyDescent="0.3">
      <c r="A122" s="5"/>
      <c r="B122" s="5"/>
      <c r="C122" s="56" t="s">
        <v>138</v>
      </c>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row>
    <row r="123" spans="1:32" x14ac:dyDescent="0.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row>
    <row r="124" spans="1:32" x14ac:dyDescent="0.3">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row>
    <row r="125" spans="1:32" x14ac:dyDescent="0.3">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row>
    <row r="126" spans="1:32" x14ac:dyDescent="0.3">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row>
    <row r="127" spans="1:32" x14ac:dyDescent="0.3">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row>
    <row r="128" spans="1:32" x14ac:dyDescent="0.3">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row>
    <row r="129" spans="1:32" x14ac:dyDescent="0.3">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row>
    <row r="130" spans="1:32" x14ac:dyDescent="0.3">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row>
    <row r="131" spans="1:32" ht="15.6" x14ac:dyDescent="0.3">
      <c r="A131" s="5"/>
      <c r="B131" s="41" t="s">
        <v>127</v>
      </c>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row>
    <row r="132" spans="1:32" x14ac:dyDescent="0.3">
      <c r="A132" s="5"/>
      <c r="B132" s="5" t="s">
        <v>130</v>
      </c>
      <c r="C132" s="26">
        <f>'Registrede drukneulykker i 2020'!$AP$2</f>
        <v>41</v>
      </c>
      <c r="D132" s="39">
        <f>C132/C135</f>
        <v>0.56944444444444442</v>
      </c>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row>
    <row r="133" spans="1:32" x14ac:dyDescent="0.3">
      <c r="A133" s="5"/>
      <c r="B133" s="5" t="s">
        <v>128</v>
      </c>
      <c r="C133" s="5">
        <f>'Registrede drukneulykker i 2020'!$AQ$2</f>
        <v>20</v>
      </c>
      <c r="D133" s="39">
        <f>C133/C135</f>
        <v>0.27777777777777779</v>
      </c>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row>
    <row r="134" spans="1:32" x14ac:dyDescent="0.3">
      <c r="A134" s="5"/>
      <c r="B134" s="5" t="s">
        <v>51</v>
      </c>
      <c r="C134" s="5">
        <f>'Registrede drukneulykker i 2020'!$AR$2</f>
        <v>11</v>
      </c>
      <c r="D134" s="39">
        <f>C134/C135</f>
        <v>0.15277777777777779</v>
      </c>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row>
    <row r="135" spans="1:32" x14ac:dyDescent="0.3">
      <c r="A135" s="5"/>
      <c r="B135" s="5"/>
      <c r="C135" s="38">
        <f>SUM(C129:C134)</f>
        <v>72</v>
      </c>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row>
    <row r="136" spans="1:32" x14ac:dyDescent="0.3">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row>
    <row r="137" spans="1:32" x14ac:dyDescent="0.3">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row>
    <row r="138" spans="1:32" x14ac:dyDescent="0.3">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row>
    <row r="139" spans="1:32" x14ac:dyDescent="0.3">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row>
    <row r="140" spans="1:32" x14ac:dyDescent="0.3">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row>
    <row r="141" spans="1:32" x14ac:dyDescent="0.3">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row>
    <row r="142" spans="1:32" x14ac:dyDescent="0.3">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row>
    <row r="143" spans="1:32" x14ac:dyDescent="0.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row>
    <row r="144" spans="1:32" x14ac:dyDescent="0.3">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row>
    <row r="145" spans="1:32" x14ac:dyDescent="0.3">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row>
    <row r="146" spans="1:32" x14ac:dyDescent="0.3">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row>
    <row r="147" spans="1:32" x14ac:dyDescent="0.3">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row>
    <row r="148" spans="1:32" x14ac:dyDescent="0.3">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row>
    <row r="149" spans="1:32" x14ac:dyDescent="0.3">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row>
    <row r="150" spans="1:32" ht="15.6" x14ac:dyDescent="0.3">
      <c r="A150" s="5"/>
      <c r="B150" s="41" t="s">
        <v>114</v>
      </c>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row>
    <row r="151" spans="1:32" x14ac:dyDescent="0.3">
      <c r="A151" s="5"/>
      <c r="B151" s="5" t="s">
        <v>121</v>
      </c>
      <c r="C151" s="5">
        <f>'Registrede drukneulykker i 2020'!$AT$2</f>
        <v>31</v>
      </c>
      <c r="D151" s="39">
        <f>C151/C154</f>
        <v>0.43055555555555558</v>
      </c>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row>
    <row r="152" spans="1:32" x14ac:dyDescent="0.3">
      <c r="A152" s="5"/>
      <c r="B152" s="5" t="s">
        <v>122</v>
      </c>
      <c r="C152" s="5">
        <f>'Registrede drukneulykker i 2020'!$AU$2</f>
        <v>17</v>
      </c>
      <c r="D152" s="39">
        <f>C152/C154</f>
        <v>0.2361111111111111</v>
      </c>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row>
    <row r="153" spans="1:32" x14ac:dyDescent="0.3">
      <c r="A153" s="5"/>
      <c r="B153" s="5" t="s">
        <v>51</v>
      </c>
      <c r="C153" s="5">
        <f>'Registrede drukneulykker i 2020'!$AV$2</f>
        <v>24</v>
      </c>
      <c r="D153" s="39">
        <f>C153/C154</f>
        <v>0.33333333333333331</v>
      </c>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row>
    <row r="154" spans="1:32" x14ac:dyDescent="0.3">
      <c r="A154" s="5"/>
      <c r="B154" s="5"/>
      <c r="C154" s="38">
        <f>SUM(C151:C153)</f>
        <v>72</v>
      </c>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row>
    <row r="155" spans="1:32" x14ac:dyDescent="0.3">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row>
    <row r="156" spans="1:32" x14ac:dyDescent="0.3">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row>
    <row r="157" spans="1:32" x14ac:dyDescent="0.3">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row>
    <row r="158" spans="1:32" x14ac:dyDescent="0.3">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row>
    <row r="159" spans="1:32" x14ac:dyDescent="0.3">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row>
    <row r="160" spans="1:32" x14ac:dyDescent="0.3">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row>
    <row r="161" spans="1:32" x14ac:dyDescent="0.3">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row>
    <row r="162" spans="1:32" x14ac:dyDescent="0.3">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row>
    <row r="163" spans="1:32" x14ac:dyDescent="0.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row>
    <row r="164" spans="1:32" x14ac:dyDescent="0.3">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row>
    <row r="165" spans="1:32" x14ac:dyDescent="0.3">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row>
    <row r="166" spans="1:32" x14ac:dyDescent="0.3">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row>
    <row r="167" spans="1:32" x14ac:dyDescent="0.3">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row>
    <row r="168" spans="1:32" x14ac:dyDescent="0.3">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row>
    <row r="169" spans="1:32" x14ac:dyDescent="0.3">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row>
    <row r="170" spans="1:32" ht="15.6" x14ac:dyDescent="0.3">
      <c r="A170" s="5"/>
      <c r="B170" s="41" t="s">
        <v>139</v>
      </c>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row>
    <row r="171" spans="1:32" x14ac:dyDescent="0.3">
      <c r="A171" s="5"/>
      <c r="B171" s="5" t="s">
        <v>135</v>
      </c>
      <c r="C171" s="5">
        <f>'Registrede drukneulykker i 2020'!$AX$2</f>
        <v>0</v>
      </c>
      <c r="D171" s="39">
        <f>C171/C174</f>
        <v>0</v>
      </c>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row>
    <row r="172" spans="1:32" x14ac:dyDescent="0.3">
      <c r="A172" s="5"/>
      <c r="B172" s="5" t="s">
        <v>140</v>
      </c>
      <c r="C172" s="5">
        <f>'Registrede drukneulykker i 2020'!$AY$2</f>
        <v>1</v>
      </c>
      <c r="D172" s="39">
        <f>C172/C174</f>
        <v>1.3888888888888888E-2</v>
      </c>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row>
    <row r="173" spans="1:32" x14ac:dyDescent="0.3">
      <c r="A173" s="5"/>
      <c r="B173" s="5" t="s">
        <v>51</v>
      </c>
      <c r="C173" s="5">
        <f>'Registrede drukneulykker i 2020'!$AZ$2</f>
        <v>71</v>
      </c>
      <c r="D173" s="39">
        <f>C173/C174</f>
        <v>0.98611111111111116</v>
      </c>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row>
    <row r="174" spans="1:32" x14ac:dyDescent="0.3">
      <c r="A174" s="5"/>
      <c r="B174" s="5"/>
      <c r="C174" s="38">
        <f>SUM(C171:C173)</f>
        <v>72</v>
      </c>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row>
    <row r="175" spans="1:32" x14ac:dyDescent="0.3">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row>
    <row r="176" spans="1:32" x14ac:dyDescent="0.3">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row>
    <row r="177" spans="1:32" x14ac:dyDescent="0.3">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row>
    <row r="178" spans="1:32" x14ac:dyDescent="0.3">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row>
    <row r="179" spans="1:32" x14ac:dyDescent="0.3">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row>
    <row r="180" spans="1:32" x14ac:dyDescent="0.3">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row>
    <row r="181" spans="1:32" x14ac:dyDescent="0.3">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row>
    <row r="182" spans="1:32" x14ac:dyDescent="0.3">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row>
    <row r="183" spans="1:32" x14ac:dyDescent="0.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row>
    <row r="184" spans="1:32" x14ac:dyDescent="0.3">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row>
    <row r="185" spans="1:32" x14ac:dyDescent="0.3">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row>
    <row r="186" spans="1:32" x14ac:dyDescent="0.3">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row>
    <row r="187" spans="1:32" x14ac:dyDescent="0.3">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row>
    <row r="188" spans="1:32" x14ac:dyDescent="0.3">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row>
    <row r="189" spans="1:32" x14ac:dyDescent="0.3">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row>
    <row r="190" spans="1:32" x14ac:dyDescent="0.3">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row>
    <row r="191" spans="1:32" x14ac:dyDescent="0.3">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row>
    <row r="192" spans="1:32" ht="15.6" x14ac:dyDescent="0.3">
      <c r="A192" s="5"/>
      <c r="B192" s="41" t="s">
        <v>1917</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row>
    <row r="193" spans="1:32" x14ac:dyDescent="0.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row>
    <row r="194" spans="1:32" ht="16.2" x14ac:dyDescent="0.3">
      <c r="A194" s="5"/>
      <c r="B194" s="57" t="s">
        <v>1918</v>
      </c>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row>
    <row r="195" spans="1:32" x14ac:dyDescent="0.3">
      <c r="A195" s="5"/>
      <c r="B195" s="53" t="s">
        <v>123</v>
      </c>
      <c r="C195" s="5"/>
      <c r="D195" s="52">
        <f>(80-57)*72</f>
        <v>1656</v>
      </c>
      <c r="E195" s="5" t="s">
        <v>97</v>
      </c>
      <c r="F195" s="5"/>
      <c r="G195" s="5"/>
      <c r="H195" s="5"/>
      <c r="I195" s="5"/>
      <c r="J195" s="5"/>
      <c r="K195" s="5"/>
      <c r="L195" s="5"/>
      <c r="M195" s="5"/>
      <c r="O195" s="5"/>
      <c r="P195" s="5"/>
      <c r="Q195" s="5"/>
      <c r="R195" s="5"/>
      <c r="S195" s="5"/>
      <c r="T195" s="5"/>
      <c r="U195" s="5"/>
      <c r="V195" s="5"/>
      <c r="W195" s="5"/>
      <c r="X195" s="5"/>
      <c r="Y195" s="5"/>
      <c r="Z195" s="5"/>
      <c r="AA195" s="5"/>
      <c r="AB195" s="5"/>
      <c r="AC195" s="5"/>
      <c r="AD195" s="5"/>
      <c r="AE195" s="5"/>
      <c r="AF195" s="5"/>
    </row>
    <row r="196" spans="1:32" x14ac:dyDescent="0.3">
      <c r="A196" s="5"/>
      <c r="B196" s="53" t="s">
        <v>124</v>
      </c>
      <c r="C196" s="5"/>
      <c r="D196" s="52">
        <f>D195*1.3</f>
        <v>2152.8000000000002</v>
      </c>
      <c r="E196" s="5" t="s">
        <v>1893</v>
      </c>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row>
    <row r="197" spans="1:32" x14ac:dyDescent="0.3">
      <c r="A197" s="5"/>
      <c r="B197" s="5" t="s">
        <v>132</v>
      </c>
      <c r="C197" s="5"/>
      <c r="D197" s="5">
        <f>D196/72</f>
        <v>29.900000000000002</v>
      </c>
      <c r="E197" s="5" t="s">
        <v>1893</v>
      </c>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row>
    <row r="198" spans="1:32" x14ac:dyDescent="0.3">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row>
    <row r="199" spans="1:32" ht="16.2" x14ac:dyDescent="0.3">
      <c r="A199" s="5"/>
      <c r="B199" s="57" t="s">
        <v>1920</v>
      </c>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row>
    <row r="200" spans="1:32" x14ac:dyDescent="0.3">
      <c r="A200" s="5"/>
      <c r="B200" s="5" t="s">
        <v>124</v>
      </c>
      <c r="C200" s="5"/>
      <c r="D200" s="52">
        <f>72*31</f>
        <v>2232</v>
      </c>
      <c r="E200" s="5" t="s">
        <v>1919</v>
      </c>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row>
    <row r="201" spans="1:32" x14ac:dyDescent="0.3">
      <c r="A201" s="5"/>
      <c r="B201" s="5" t="s">
        <v>132</v>
      </c>
      <c r="C201" s="5"/>
      <c r="D201" s="5">
        <f>D200/72</f>
        <v>31</v>
      </c>
      <c r="E201" s="5" t="s">
        <v>1919</v>
      </c>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row>
    <row r="202" spans="1:32" x14ac:dyDescent="0.3">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row>
    <row r="203" spans="1:32" x14ac:dyDescent="0.3">
      <c r="A203" s="5"/>
      <c r="B203" s="51" t="s">
        <v>142</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row>
    <row r="204" spans="1:32" x14ac:dyDescent="0.3">
      <c r="A204" s="5"/>
      <c r="B204" s="51"/>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row>
    <row r="205" spans="1:32" x14ac:dyDescent="0.3">
      <c r="A205" s="5"/>
      <c r="B205" s="51"/>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row>
    <row r="206" spans="1:32" x14ac:dyDescent="0.3">
      <c r="A206" s="5"/>
      <c r="B206" s="51"/>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row>
    <row r="207" spans="1:32" x14ac:dyDescent="0.3">
      <c r="A207" s="5"/>
      <c r="B207" s="51"/>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row>
    <row r="208" spans="1:32" x14ac:dyDescent="0.3">
      <c r="A208" s="5"/>
      <c r="B208" s="51"/>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row>
    <row r="209" spans="1:32" x14ac:dyDescent="0.3">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row>
    <row r="210" spans="1:32" ht="17.399999999999999" x14ac:dyDescent="0.3">
      <c r="A210" s="5"/>
      <c r="B210" s="41" t="s">
        <v>134</v>
      </c>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row>
    <row r="211" spans="1:32" x14ac:dyDescent="0.3">
      <c r="A211" s="5"/>
      <c r="B211" s="5" t="s">
        <v>125</v>
      </c>
      <c r="C211" s="5">
        <v>563</v>
      </c>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row>
    <row r="212" spans="1:32" x14ac:dyDescent="0.3">
      <c r="A212" s="5"/>
      <c r="B212" s="5" t="s">
        <v>120</v>
      </c>
      <c r="C212" s="5">
        <v>233</v>
      </c>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row>
    <row r="213" spans="1:32" x14ac:dyDescent="0.3">
      <c r="A213" s="5"/>
      <c r="B213" s="5" t="s">
        <v>119</v>
      </c>
      <c r="C213" s="5">
        <v>194</v>
      </c>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row>
    <row r="214" spans="1:32" x14ac:dyDescent="0.3">
      <c r="A214" s="5"/>
      <c r="B214" s="5" t="s">
        <v>126</v>
      </c>
      <c r="C214" s="5">
        <v>89</v>
      </c>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row>
    <row r="215" spans="1:32" x14ac:dyDescent="0.3">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row>
    <row r="216" spans="1:32" x14ac:dyDescent="0.3">
      <c r="A216" s="5"/>
      <c r="B216" s="51" t="s">
        <v>133</v>
      </c>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row>
    <row r="217" spans="1:32" x14ac:dyDescent="0.3">
      <c r="A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row>
    <row r="218" spans="1:32" x14ac:dyDescent="0.3">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row>
    <row r="219" spans="1:32" x14ac:dyDescent="0.3">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row>
    <row r="220" spans="1:32" x14ac:dyDescent="0.3">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row>
    <row r="221" spans="1:32" x14ac:dyDescent="0.3">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row>
    <row r="222" spans="1:32" x14ac:dyDescent="0.3">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row>
    <row r="223" spans="1:32" x14ac:dyDescent="0.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row>
    <row r="224" spans="1:32" x14ac:dyDescent="0.3">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row>
    <row r="225" spans="1:32" x14ac:dyDescent="0.3">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row>
    <row r="226" spans="1:32" x14ac:dyDescent="0.3">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row>
    <row r="227" spans="1:32" ht="15.6" x14ac:dyDescent="0.3">
      <c r="A227" s="5"/>
      <c r="B227" s="41" t="s">
        <v>1916</v>
      </c>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row>
    <row r="228" spans="1:32" x14ac:dyDescent="0.3">
      <c r="A228" s="5"/>
      <c r="B228" s="5" t="s">
        <v>1912</v>
      </c>
      <c r="C228" s="5"/>
      <c r="D228" s="5"/>
      <c r="E228" s="77">
        <f>(O1/58.06)</f>
        <v>1.2400964519462625</v>
      </c>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row>
    <row r="229" spans="1:32" x14ac:dyDescent="0.3">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row>
    <row r="230" spans="1:32" x14ac:dyDescent="0.3">
      <c r="A230" s="5"/>
      <c r="B230" s="5" t="s">
        <v>1913</v>
      </c>
      <c r="C230" s="5"/>
      <c r="D230" s="5"/>
      <c r="E230" s="77">
        <f>(H2/0.56225)</f>
        <v>14.228546020453534</v>
      </c>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row>
    <row r="231" spans="1:32" x14ac:dyDescent="0.3">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row>
    <row r="232" spans="1:32" x14ac:dyDescent="0.3">
      <c r="A232" s="5"/>
      <c r="B232" s="5" t="s">
        <v>1914</v>
      </c>
      <c r="C232" s="5"/>
      <c r="D232" s="5"/>
      <c r="E232" s="5">
        <v>1.97</v>
      </c>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row>
    <row r="233" spans="1:32" x14ac:dyDescent="0.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row>
    <row r="234" spans="1:32" x14ac:dyDescent="0.3">
      <c r="A234" s="5"/>
      <c r="B234" s="78" t="s">
        <v>1915</v>
      </c>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row>
    <row r="235" spans="1:32" x14ac:dyDescent="0.3">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row>
    <row r="236" spans="1:32" x14ac:dyDescent="0.3">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row>
    <row r="237" spans="1:32" x14ac:dyDescent="0.3">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row>
    <row r="238" spans="1:32" x14ac:dyDescent="0.3">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row>
    <row r="239" spans="1:32" x14ac:dyDescent="0.3">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row>
    <row r="240" spans="1:32" x14ac:dyDescent="0.3">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row>
    <row r="241" spans="1:32" x14ac:dyDescent="0.3">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row>
    <row r="242" spans="1:32" x14ac:dyDescent="0.3">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row>
    <row r="243" spans="1:32" x14ac:dyDescent="0.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row>
    <row r="244" spans="1:32" x14ac:dyDescent="0.3">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row>
    <row r="245" spans="1:32" x14ac:dyDescent="0.3">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row>
    <row r="246" spans="1:32" x14ac:dyDescent="0.3">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row>
    <row r="247" spans="1:32" x14ac:dyDescent="0.3">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row>
    <row r="248" spans="1:32" x14ac:dyDescent="0.3">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row>
    <row r="249" spans="1:32" x14ac:dyDescent="0.3">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row>
    <row r="250" spans="1:32" x14ac:dyDescent="0.3">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row>
    <row r="251" spans="1:32" x14ac:dyDescent="0.3">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row>
    <row r="252" spans="1:32" x14ac:dyDescent="0.3">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row>
    <row r="253" spans="1:32" x14ac:dyDescent="0.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row>
    <row r="254" spans="1:32" x14ac:dyDescent="0.3">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row>
    <row r="255" spans="1:32" x14ac:dyDescent="0.3">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row>
    <row r="256" spans="1:32" x14ac:dyDescent="0.3">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row>
    <row r="257" spans="1:32" x14ac:dyDescent="0.3">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row>
  </sheetData>
  <hyperlinks>
    <hyperlink ref="B234" r:id="rId1" location="id=29056&amp;tab=table" display="*WHO 2018" xr:uid="{E22FC601-A36C-45F8-81AD-4ACB974A5911}"/>
  </hyperlinks>
  <pageMargins left="0.7" right="0.7" top="0.75" bottom="0.75" header="0.3" footer="0.3"/>
  <pageSetup orientation="portrait" r:id="rId2"/>
  <ignoredErrors>
    <ignoredError sqref="C22" formulaRange="1"/>
    <ignoredError sqref="D113" formula="1"/>
  </ignoredErrors>
  <drawing r:id="rId3"/>
  <legacy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EA6A-B329-45CA-A928-4C902004E1CE}">
  <sheetPr>
    <tabColor rgb="FFFFC000"/>
  </sheetPr>
  <dimension ref="A1:BX2864"/>
  <sheetViews>
    <sheetView topLeftCell="AM1" zoomScaleNormal="100" workbookViewId="0">
      <pane ySplit="2" topLeftCell="A3" activePane="bottomLeft" state="frozen"/>
      <selection pane="bottomLeft" activeCell="L1606" sqref="L1606"/>
    </sheetView>
  </sheetViews>
  <sheetFormatPr defaultRowHeight="14.4" x14ac:dyDescent="0.3"/>
  <cols>
    <col min="1" max="1" width="14.44140625" customWidth="1"/>
    <col min="2" max="2" width="1.5546875" customWidth="1"/>
    <col min="3" max="5" width="4.88671875" customWidth="1"/>
    <col min="6" max="6" width="4.88671875" style="49" customWidth="1"/>
    <col min="7" max="7" width="4.88671875" customWidth="1"/>
    <col min="8" max="8" width="4.88671875" style="49" customWidth="1"/>
    <col min="9" max="14" width="4.88671875" customWidth="1"/>
    <col min="15" max="15" width="1.5546875" style="5" customWidth="1"/>
    <col min="16" max="16" width="8.109375" customWidth="1"/>
    <col min="17" max="17" width="8.21875" customWidth="1"/>
    <col min="18" max="18" width="8" customWidth="1"/>
    <col min="19" max="19" width="7.109375" customWidth="1"/>
    <col min="20" max="20" width="1.33203125" style="5" customWidth="1"/>
    <col min="21" max="21" width="6.5546875" customWidth="1"/>
    <col min="22" max="22" width="5.21875" customWidth="1"/>
    <col min="23" max="23" width="6.88671875" customWidth="1"/>
    <col min="24" max="24" width="6.5546875" customWidth="1"/>
    <col min="25" max="25" width="6.33203125" customWidth="1"/>
    <col min="26" max="26" width="1.21875" style="5" customWidth="1"/>
    <col min="27" max="28" width="7" customWidth="1"/>
    <col min="29" max="29" width="7.109375" customWidth="1"/>
    <col min="30" max="30" width="8.5546875" customWidth="1"/>
    <col min="31" max="32" width="7.6640625" customWidth="1"/>
    <col min="33" max="33" width="1.33203125" style="5" customWidth="1"/>
    <col min="34" max="38" width="7.88671875" style="26" customWidth="1"/>
    <col min="39" max="39" width="6" style="26" customWidth="1"/>
    <col min="40" max="40" width="7.88671875" style="26" customWidth="1"/>
    <col min="41" max="41" width="1.6640625" style="5" customWidth="1"/>
    <col min="42" max="42" width="9.5546875" style="26" customWidth="1"/>
    <col min="43" max="44" width="7.88671875" style="26" customWidth="1"/>
    <col min="45" max="45" width="1.33203125" style="26" customWidth="1"/>
    <col min="46" max="46" width="6.77734375" style="26" customWidth="1"/>
    <col min="47" max="47" width="6.44140625" style="26" customWidth="1"/>
    <col min="48" max="48" width="7" style="26" customWidth="1"/>
    <col min="49" max="49" width="1.6640625" style="26" customWidth="1"/>
    <col min="50" max="50" width="7.5546875" style="26" customWidth="1"/>
    <col min="51" max="51" width="7.33203125" style="26" customWidth="1"/>
    <col min="52" max="52" width="7" style="26" customWidth="1"/>
    <col min="53" max="53" width="1.6640625" style="26" customWidth="1"/>
    <col min="54" max="54" width="7.109375" customWidth="1"/>
    <col min="55" max="55" width="7.77734375" customWidth="1"/>
    <col min="56" max="56" width="8.109375" customWidth="1"/>
    <col min="57" max="57" width="9.33203125" customWidth="1"/>
    <col min="58" max="58" width="9.44140625" customWidth="1"/>
    <col min="59" max="59" width="9.5546875" customWidth="1"/>
  </cols>
  <sheetData>
    <row r="1" spans="1:76" ht="38.4" customHeight="1" thickBot="1" x14ac:dyDescent="0.5">
      <c r="A1" s="4" t="s">
        <v>137</v>
      </c>
      <c r="C1" s="32" t="s">
        <v>99</v>
      </c>
      <c r="D1" s="32" t="s">
        <v>100</v>
      </c>
      <c r="E1" s="32" t="s">
        <v>101</v>
      </c>
      <c r="F1" s="48" t="s">
        <v>102</v>
      </c>
      <c r="G1" s="32" t="s">
        <v>103</v>
      </c>
      <c r="H1" s="48" t="s">
        <v>104</v>
      </c>
      <c r="I1" s="32" t="s">
        <v>105</v>
      </c>
      <c r="J1" s="32" t="s">
        <v>106</v>
      </c>
      <c r="K1" s="32" t="s">
        <v>107</v>
      </c>
      <c r="L1" s="32" t="s">
        <v>108</v>
      </c>
      <c r="M1" s="32" t="s">
        <v>109</v>
      </c>
      <c r="N1" s="32" t="s">
        <v>110</v>
      </c>
      <c r="P1" s="28" t="s">
        <v>40</v>
      </c>
      <c r="Q1" s="28" t="s">
        <v>41</v>
      </c>
      <c r="R1" s="28" t="s">
        <v>42</v>
      </c>
      <c r="S1" s="28" t="s">
        <v>43</v>
      </c>
      <c r="T1" s="30"/>
      <c r="U1" s="32" t="s">
        <v>52</v>
      </c>
      <c r="V1" s="32" t="s">
        <v>47</v>
      </c>
      <c r="W1" s="32" t="s">
        <v>46</v>
      </c>
      <c r="X1" s="32" t="s">
        <v>45</v>
      </c>
      <c r="Y1" s="32" t="s">
        <v>44</v>
      </c>
      <c r="Z1" s="33"/>
      <c r="AA1" s="32" t="s">
        <v>48</v>
      </c>
      <c r="AB1" s="32" t="s">
        <v>53</v>
      </c>
      <c r="AC1" s="32" t="s">
        <v>49</v>
      </c>
      <c r="AD1" s="32" t="s">
        <v>54</v>
      </c>
      <c r="AE1" s="32" t="s">
        <v>50</v>
      </c>
      <c r="AF1" s="32" t="s">
        <v>51</v>
      </c>
      <c r="AG1" s="33"/>
      <c r="AH1" s="32" t="s">
        <v>55</v>
      </c>
      <c r="AI1" s="32" t="s">
        <v>56</v>
      </c>
      <c r="AJ1" s="32" t="s">
        <v>57</v>
      </c>
      <c r="AK1" s="32" t="s">
        <v>58</v>
      </c>
      <c r="AL1" s="32" t="s">
        <v>59</v>
      </c>
      <c r="AM1" s="32" t="s">
        <v>61</v>
      </c>
      <c r="AN1" s="32" t="s">
        <v>60</v>
      </c>
      <c r="AO1" s="33"/>
      <c r="AP1" s="32" t="s">
        <v>129</v>
      </c>
      <c r="AQ1" s="32" t="s">
        <v>128</v>
      </c>
      <c r="AR1" s="32" t="s">
        <v>51</v>
      </c>
      <c r="AS1" s="55"/>
      <c r="AT1" s="32" t="s">
        <v>121</v>
      </c>
      <c r="AU1" s="32" t="s">
        <v>122</v>
      </c>
      <c r="AV1" s="32" t="s">
        <v>51</v>
      </c>
      <c r="AW1" s="34"/>
      <c r="AX1" s="32" t="s">
        <v>135</v>
      </c>
      <c r="AY1" s="32" t="s">
        <v>136</v>
      </c>
      <c r="AZ1" s="32" t="s">
        <v>51</v>
      </c>
      <c r="BA1" s="34"/>
      <c r="BB1" s="31" t="s">
        <v>3</v>
      </c>
      <c r="BC1" s="9" t="s">
        <v>4</v>
      </c>
      <c r="BD1" s="9" t="s">
        <v>16</v>
      </c>
      <c r="BE1" s="9" t="s">
        <v>17</v>
      </c>
      <c r="BF1" s="9" t="s">
        <v>18</v>
      </c>
      <c r="BG1" s="9" t="s">
        <v>19</v>
      </c>
      <c r="BH1" s="10"/>
      <c r="BI1" s="11" t="s">
        <v>20</v>
      </c>
      <c r="BJ1" s="12"/>
      <c r="BK1" s="12"/>
      <c r="BL1" s="13">
        <f>BB2+BC2</f>
        <v>72</v>
      </c>
      <c r="BM1" s="11" t="s">
        <v>21</v>
      </c>
      <c r="BN1" s="14"/>
      <c r="BO1" s="5"/>
      <c r="BP1" s="5"/>
      <c r="BQ1" s="5"/>
      <c r="BR1" s="5"/>
      <c r="BS1" s="5"/>
      <c r="BT1" s="5"/>
      <c r="BU1" s="5"/>
      <c r="BV1" s="5"/>
      <c r="BW1" s="5"/>
      <c r="BX1" s="5"/>
    </row>
    <row r="2" spans="1:76" s="21" customFormat="1" ht="16.2" thickBot="1" x14ac:dyDescent="0.35">
      <c r="C2" s="29">
        <f t="shared" ref="C2:N2" si="0">SUM(C3:C3991)</f>
        <v>5</v>
      </c>
      <c r="D2" s="29">
        <f t="shared" si="0"/>
        <v>4</v>
      </c>
      <c r="E2" s="29">
        <f t="shared" si="0"/>
        <v>2</v>
      </c>
      <c r="F2" s="29">
        <f t="shared" si="0"/>
        <v>4</v>
      </c>
      <c r="G2" s="29">
        <f t="shared" si="0"/>
        <v>5</v>
      </c>
      <c r="H2" s="29">
        <f t="shared" si="0"/>
        <v>9</v>
      </c>
      <c r="I2" s="29">
        <f t="shared" si="0"/>
        <v>9</v>
      </c>
      <c r="J2" s="29">
        <f t="shared" si="0"/>
        <v>11</v>
      </c>
      <c r="K2" s="29">
        <f t="shared" si="0"/>
        <v>2</v>
      </c>
      <c r="L2" s="29">
        <f t="shared" si="0"/>
        <v>8</v>
      </c>
      <c r="M2" s="29">
        <f t="shared" si="0"/>
        <v>6</v>
      </c>
      <c r="N2" s="29">
        <f t="shared" si="0"/>
        <v>7</v>
      </c>
      <c r="O2" s="19"/>
      <c r="P2" s="29">
        <f>SUM(P4:P3977)</f>
        <v>31</v>
      </c>
      <c r="Q2" s="29">
        <f>SUM(Q4:Q3977)</f>
        <v>9</v>
      </c>
      <c r="R2" s="29">
        <f>SUM(R4:R3977)</f>
        <v>12</v>
      </c>
      <c r="S2" s="29">
        <f>SUM(S4:S3977)</f>
        <v>20</v>
      </c>
      <c r="T2" s="23"/>
      <c r="U2" s="29">
        <f>SUM(U3:U3990)</f>
        <v>13</v>
      </c>
      <c r="V2" s="29">
        <f>SUM(V3:V3990)</f>
        <v>16</v>
      </c>
      <c r="W2" s="29">
        <f>SUM(W3:W3990)</f>
        <v>20</v>
      </c>
      <c r="X2" s="29">
        <f>SUM(X3:X3990)</f>
        <v>22</v>
      </c>
      <c r="Y2" s="29">
        <f>SUM(Y3:Y3990)</f>
        <v>1</v>
      </c>
      <c r="Z2" s="23"/>
      <c r="AA2" s="29">
        <f t="shared" ref="AA2:AF2" si="1">SUM(AA3:AA3990)</f>
        <v>7</v>
      </c>
      <c r="AB2" s="29">
        <f t="shared" si="1"/>
        <v>15</v>
      </c>
      <c r="AC2" s="29">
        <f t="shared" si="1"/>
        <v>5</v>
      </c>
      <c r="AD2" s="29">
        <f t="shared" si="1"/>
        <v>11</v>
      </c>
      <c r="AE2" s="29">
        <f t="shared" si="1"/>
        <v>12</v>
      </c>
      <c r="AF2" s="29">
        <f t="shared" si="1"/>
        <v>22</v>
      </c>
      <c r="AG2" s="23"/>
      <c r="AH2" s="36">
        <f>SUM(AH3:AH3991)</f>
        <v>0</v>
      </c>
      <c r="AI2" s="36">
        <f>SUM(AI3:AI3991)</f>
        <v>6</v>
      </c>
      <c r="AJ2" s="36">
        <f>SUM(AJ3:AJ3991)</f>
        <v>13</v>
      </c>
      <c r="AK2" s="36">
        <f>SUM(AK3:AK3991)</f>
        <v>16</v>
      </c>
      <c r="AL2" s="36">
        <f>SUM(AL3:AL3991)</f>
        <v>16</v>
      </c>
      <c r="AM2" s="37">
        <f>(SUM(AM3:AM3991))/(BL1-AN2)</f>
        <v>56.607843137254903</v>
      </c>
      <c r="AN2" s="36">
        <f>SUM(AN3:AN3991)</f>
        <v>21</v>
      </c>
      <c r="AO2" s="36">
        <f>SUM(AO3:AO3991)</f>
        <v>0</v>
      </c>
      <c r="AP2" s="54">
        <f>SUM(AP3:AP3991)</f>
        <v>41</v>
      </c>
      <c r="AQ2" s="54">
        <f>SUM(AQ3:AQ3991)</f>
        <v>20</v>
      </c>
      <c r="AR2" s="54">
        <f>SUM(AR3:AR3991)</f>
        <v>11</v>
      </c>
      <c r="AS2" s="54"/>
      <c r="AT2" s="54">
        <f>SUM(AT3:AT3991)</f>
        <v>31</v>
      </c>
      <c r="AU2" s="54">
        <f>SUM(AU3:AU3991)</f>
        <v>17</v>
      </c>
      <c r="AV2" s="54">
        <f>SUM(AV3:AV3991)</f>
        <v>24</v>
      </c>
      <c r="AW2" s="54"/>
      <c r="AX2" s="54">
        <f t="shared" ref="AX2:AZ2" si="2">SUM(AX3:AX3991)</f>
        <v>0</v>
      </c>
      <c r="AY2" s="54">
        <f t="shared" si="2"/>
        <v>1</v>
      </c>
      <c r="AZ2" s="54">
        <f t="shared" si="2"/>
        <v>71</v>
      </c>
      <c r="BA2" s="35"/>
      <c r="BB2" s="27">
        <f t="shared" ref="BB2:BG2" si="3">SUM(BB4:BB3947)</f>
        <v>60</v>
      </c>
      <c r="BC2" s="15">
        <f t="shared" si="3"/>
        <v>12</v>
      </c>
      <c r="BD2" s="15">
        <f t="shared" si="3"/>
        <v>0</v>
      </c>
      <c r="BE2" s="15">
        <f t="shared" si="3"/>
        <v>8</v>
      </c>
      <c r="BF2" s="15">
        <f t="shared" si="3"/>
        <v>27</v>
      </c>
      <c r="BG2" s="15">
        <f t="shared" si="3"/>
        <v>0</v>
      </c>
      <c r="BH2" s="16"/>
      <c r="BI2" s="17"/>
      <c r="BJ2" s="17"/>
      <c r="BK2" s="17"/>
      <c r="BL2" s="17"/>
      <c r="BM2" s="17"/>
      <c r="BN2" s="18"/>
      <c r="BO2" s="19"/>
      <c r="BP2" s="20" t="s">
        <v>22</v>
      </c>
      <c r="BQ2" s="19"/>
      <c r="BR2" s="19"/>
      <c r="BS2" s="19"/>
      <c r="BT2" s="19"/>
      <c r="BU2" s="19"/>
      <c r="BV2" s="19"/>
      <c r="BW2" s="19"/>
      <c r="BX2" s="19"/>
    </row>
    <row r="3" spans="1:76" x14ac:dyDescent="0.3">
      <c r="BB3" s="24"/>
      <c r="BC3" s="24"/>
      <c r="BD3" s="24"/>
      <c r="BE3" s="24"/>
      <c r="BF3" s="24"/>
      <c r="BG3" s="24"/>
      <c r="BH3" t="s">
        <v>7</v>
      </c>
    </row>
    <row r="4" spans="1:76" x14ac:dyDescent="0.3">
      <c r="BE4">
        <v>1</v>
      </c>
      <c r="BH4" t="s">
        <v>143</v>
      </c>
    </row>
    <row r="5" spans="1:76" x14ac:dyDescent="0.3">
      <c r="BH5" t="s">
        <v>144</v>
      </c>
    </row>
    <row r="6" spans="1:76" x14ac:dyDescent="0.3">
      <c r="BH6" t="s">
        <v>145</v>
      </c>
    </row>
    <row r="7" spans="1:76" x14ac:dyDescent="0.3">
      <c r="BH7" t="s">
        <v>146</v>
      </c>
    </row>
    <row r="8" spans="1:76" x14ac:dyDescent="0.3">
      <c r="BH8" t="s">
        <v>147</v>
      </c>
    </row>
    <row r="10" spans="1:76" x14ac:dyDescent="0.3">
      <c r="BH10" t="s">
        <v>148</v>
      </c>
    </row>
    <row r="12" spans="1:76" x14ac:dyDescent="0.3">
      <c r="BH12" t="s">
        <v>149</v>
      </c>
    </row>
    <row r="14" spans="1:76" x14ac:dyDescent="0.3">
      <c r="BH14" t="s">
        <v>150</v>
      </c>
    </row>
    <row r="16" spans="1:76" x14ac:dyDescent="0.3">
      <c r="A16" t="s">
        <v>1834</v>
      </c>
      <c r="C16">
        <v>1</v>
      </c>
      <c r="P16">
        <v>1</v>
      </c>
      <c r="W16">
        <v>1</v>
      </c>
      <c r="AE16">
        <v>1</v>
      </c>
      <c r="AJ16" s="26">
        <v>1</v>
      </c>
      <c r="AM16" s="26">
        <v>33</v>
      </c>
      <c r="AQ16" s="26">
        <v>1</v>
      </c>
      <c r="AT16" s="26">
        <v>1</v>
      </c>
      <c r="AZ16" s="26">
        <v>1</v>
      </c>
      <c r="BC16">
        <v>1</v>
      </c>
      <c r="BH16" t="s">
        <v>151</v>
      </c>
    </row>
    <row r="17" spans="60:60" x14ac:dyDescent="0.3">
      <c r="BH17" t="s">
        <v>152</v>
      </c>
    </row>
    <row r="18" spans="60:60" x14ac:dyDescent="0.3">
      <c r="BH18" t="s">
        <v>153</v>
      </c>
    </row>
    <row r="20" spans="60:60" x14ac:dyDescent="0.3">
      <c r="BH20" t="s">
        <v>154</v>
      </c>
    </row>
    <row r="22" spans="60:60" x14ac:dyDescent="0.3">
      <c r="BH22" t="s">
        <v>155</v>
      </c>
    </row>
    <row r="23" spans="60:60" x14ac:dyDescent="0.3">
      <c r="BH23" t="s">
        <v>156</v>
      </c>
    </row>
    <row r="25" spans="60:60" x14ac:dyDescent="0.3">
      <c r="BH25" t="s">
        <v>157</v>
      </c>
    </row>
    <row r="27" spans="60:60" ht="15.6" customHeight="1" x14ac:dyDescent="0.3">
      <c r="BH27" t="s">
        <v>158</v>
      </c>
    </row>
    <row r="29" spans="60:60" x14ac:dyDescent="0.3">
      <c r="BH29" t="s">
        <v>159</v>
      </c>
    </row>
    <row r="30" spans="60:60" x14ac:dyDescent="0.3">
      <c r="BH30" t="s">
        <v>25</v>
      </c>
    </row>
    <row r="32" spans="60:60" x14ac:dyDescent="0.3">
      <c r="BH32" t="s">
        <v>160</v>
      </c>
    </row>
    <row r="33" spans="60:60" x14ac:dyDescent="0.3">
      <c r="BH33" t="s">
        <v>161</v>
      </c>
    </row>
    <row r="34" spans="60:60" x14ac:dyDescent="0.3">
      <c r="BH34" t="s">
        <v>162</v>
      </c>
    </row>
    <row r="36" spans="60:60" x14ac:dyDescent="0.3">
      <c r="BH36" t="s">
        <v>163</v>
      </c>
    </row>
    <row r="38" spans="60:60" x14ac:dyDescent="0.3">
      <c r="BH38" t="s">
        <v>164</v>
      </c>
    </row>
    <row r="40" spans="60:60" x14ac:dyDescent="0.3">
      <c r="BH40" t="s">
        <v>165</v>
      </c>
    </row>
    <row r="42" spans="60:60" x14ac:dyDescent="0.3">
      <c r="BH42" t="s">
        <v>166</v>
      </c>
    </row>
    <row r="44" spans="60:60" x14ac:dyDescent="0.3">
      <c r="BH44" t="s">
        <v>167</v>
      </c>
    </row>
    <row r="46" spans="60:60" x14ac:dyDescent="0.3">
      <c r="BH46" t="s">
        <v>168</v>
      </c>
    </row>
    <row r="48" spans="60:60" x14ac:dyDescent="0.3">
      <c r="BH48" t="s">
        <v>169</v>
      </c>
    </row>
    <row r="50" spans="1:60" x14ac:dyDescent="0.3">
      <c r="BH50" t="s">
        <v>170</v>
      </c>
    </row>
    <row r="52" spans="1:60" x14ac:dyDescent="0.3">
      <c r="BH52" t="s">
        <v>171</v>
      </c>
    </row>
    <row r="54" spans="1:60" x14ac:dyDescent="0.3">
      <c r="BH54" t="s">
        <v>11</v>
      </c>
    </row>
    <row r="55" spans="1:60" x14ac:dyDescent="0.3">
      <c r="BH55" t="s">
        <v>172</v>
      </c>
    </row>
    <row r="57" spans="1:60" x14ac:dyDescent="0.3">
      <c r="A57" t="s">
        <v>1835</v>
      </c>
      <c r="C57">
        <v>1</v>
      </c>
      <c r="P57">
        <v>1</v>
      </c>
      <c r="U57">
        <v>1</v>
      </c>
      <c r="AB57">
        <v>1</v>
      </c>
      <c r="AL57" s="26">
        <v>1</v>
      </c>
      <c r="AM57" s="26">
        <v>92</v>
      </c>
      <c r="AP57" s="26">
        <v>1</v>
      </c>
      <c r="AU57" s="26">
        <v>1</v>
      </c>
      <c r="AZ57" s="26">
        <v>1</v>
      </c>
      <c r="BB57">
        <v>1</v>
      </c>
      <c r="BH57" t="s">
        <v>173</v>
      </c>
    </row>
    <row r="58" spans="1:60" x14ac:dyDescent="0.3">
      <c r="BH58" t="s">
        <v>174</v>
      </c>
    </row>
    <row r="59" spans="1:60" x14ac:dyDescent="0.3">
      <c r="BH59" t="s">
        <v>175</v>
      </c>
    </row>
    <row r="60" spans="1:60" x14ac:dyDescent="0.3">
      <c r="BH60" t="s">
        <v>176</v>
      </c>
    </row>
    <row r="62" spans="1:60" x14ac:dyDescent="0.3">
      <c r="BH62" t="s">
        <v>177</v>
      </c>
    </row>
    <row r="64" spans="1:60" x14ac:dyDescent="0.3">
      <c r="BH64" t="s">
        <v>178</v>
      </c>
    </row>
    <row r="66" spans="60:60" x14ac:dyDescent="0.3">
      <c r="BH66" t="s">
        <v>179</v>
      </c>
    </row>
    <row r="68" spans="60:60" x14ac:dyDescent="0.3">
      <c r="BH68" t="s">
        <v>180</v>
      </c>
    </row>
    <row r="70" spans="60:60" x14ac:dyDescent="0.3">
      <c r="BH70" t="s">
        <v>181</v>
      </c>
    </row>
    <row r="72" spans="60:60" x14ac:dyDescent="0.3">
      <c r="BH72" t="s">
        <v>182</v>
      </c>
    </row>
    <row r="74" spans="60:60" x14ac:dyDescent="0.3">
      <c r="BH74" t="s">
        <v>183</v>
      </c>
    </row>
    <row r="76" spans="60:60" x14ac:dyDescent="0.3">
      <c r="BH76" t="s">
        <v>184</v>
      </c>
    </row>
    <row r="78" spans="60:60" x14ac:dyDescent="0.3">
      <c r="BH78" t="s">
        <v>185</v>
      </c>
    </row>
    <row r="80" spans="60:60" x14ac:dyDescent="0.3">
      <c r="BH80" t="s">
        <v>186</v>
      </c>
    </row>
    <row r="81" spans="58:60" x14ac:dyDescent="0.3">
      <c r="BH81" t="s">
        <v>24</v>
      </c>
    </row>
    <row r="82" spans="58:60" x14ac:dyDescent="0.3">
      <c r="BH82" t="s">
        <v>187</v>
      </c>
    </row>
    <row r="83" spans="58:60" x14ac:dyDescent="0.3">
      <c r="BH83" t="s">
        <v>188</v>
      </c>
    </row>
    <row r="85" spans="58:60" x14ac:dyDescent="0.3">
      <c r="BH85" t="s">
        <v>189</v>
      </c>
    </row>
    <row r="87" spans="58:60" x14ac:dyDescent="0.3">
      <c r="BH87" t="s">
        <v>190</v>
      </c>
    </row>
    <row r="89" spans="58:60" x14ac:dyDescent="0.3">
      <c r="BH89" t="s">
        <v>191</v>
      </c>
    </row>
    <row r="90" spans="58:60" x14ac:dyDescent="0.3">
      <c r="BH90" t="s">
        <v>192</v>
      </c>
    </row>
    <row r="92" spans="58:60" x14ac:dyDescent="0.3">
      <c r="BF92">
        <v>1</v>
      </c>
      <c r="BH92" t="s">
        <v>193</v>
      </c>
    </row>
    <row r="93" spans="58:60" x14ac:dyDescent="0.3">
      <c r="BH93" t="s">
        <v>194</v>
      </c>
    </row>
    <row r="94" spans="58:60" x14ac:dyDescent="0.3">
      <c r="BH94" t="s">
        <v>195</v>
      </c>
    </row>
    <row r="95" spans="58:60" x14ac:dyDescent="0.3">
      <c r="BH95" t="s">
        <v>196</v>
      </c>
    </row>
    <row r="96" spans="58:60" x14ac:dyDescent="0.3">
      <c r="BH96" t="s">
        <v>197</v>
      </c>
    </row>
    <row r="97" spans="1:60" x14ac:dyDescent="0.3">
      <c r="BH97" t="s">
        <v>198</v>
      </c>
    </row>
    <row r="99" spans="1:60" x14ac:dyDescent="0.3">
      <c r="A99" t="s">
        <v>1836</v>
      </c>
      <c r="C99">
        <v>1</v>
      </c>
      <c r="Q99">
        <v>1</v>
      </c>
      <c r="X99">
        <v>1</v>
      </c>
      <c r="AA99">
        <v>1</v>
      </c>
      <c r="AI99" s="26">
        <v>1</v>
      </c>
      <c r="AM99" s="26">
        <v>30</v>
      </c>
      <c r="AQ99" s="26">
        <v>1</v>
      </c>
      <c r="AT99" s="26">
        <v>1</v>
      </c>
      <c r="AZ99" s="26">
        <v>1</v>
      </c>
      <c r="BB99">
        <v>1</v>
      </c>
      <c r="BH99" t="s">
        <v>199</v>
      </c>
    </row>
    <row r="100" spans="1:60" x14ac:dyDescent="0.3">
      <c r="BH100" t="s">
        <v>200</v>
      </c>
    </row>
    <row r="101" spans="1:60" x14ac:dyDescent="0.3">
      <c r="BH101" t="s">
        <v>201</v>
      </c>
    </row>
    <row r="102" spans="1:60" x14ac:dyDescent="0.3">
      <c r="BH102" t="s">
        <v>202</v>
      </c>
    </row>
    <row r="103" spans="1:60" x14ac:dyDescent="0.3">
      <c r="BH103" t="s">
        <v>203</v>
      </c>
    </row>
    <row r="104" spans="1:60" x14ac:dyDescent="0.3">
      <c r="BH104" t="s">
        <v>204</v>
      </c>
    </row>
    <row r="106" spans="1:60" x14ac:dyDescent="0.3">
      <c r="BH106" t="s">
        <v>205</v>
      </c>
    </row>
    <row r="107" spans="1:60" x14ac:dyDescent="0.3">
      <c r="BH107" t="s">
        <v>206</v>
      </c>
    </row>
    <row r="109" spans="1:60" x14ac:dyDescent="0.3">
      <c r="BH109" t="s">
        <v>207</v>
      </c>
    </row>
    <row r="111" spans="1:60" x14ac:dyDescent="0.3">
      <c r="BH111" t="s">
        <v>208</v>
      </c>
    </row>
    <row r="113" spans="6:60" x14ac:dyDescent="0.3">
      <c r="BH113" t="s">
        <v>209</v>
      </c>
    </row>
    <row r="115" spans="6:60" x14ac:dyDescent="0.3">
      <c r="BH115" t="s">
        <v>210</v>
      </c>
    </row>
    <row r="117" spans="6:60" x14ac:dyDescent="0.3">
      <c r="BH117" t="s">
        <v>211</v>
      </c>
    </row>
    <row r="119" spans="6:60" x14ac:dyDescent="0.3">
      <c r="BH119" t="s">
        <v>212</v>
      </c>
    </row>
    <row r="120" spans="6:60" s="26" customFormat="1" x14ac:dyDescent="0.3">
      <c r="F120" s="50"/>
      <c r="H120" s="50"/>
      <c r="O120" s="5"/>
      <c r="T120" s="5"/>
      <c r="Z120" s="5"/>
      <c r="AG120" s="5"/>
      <c r="AO120" s="5"/>
      <c r="BH120"/>
    </row>
    <row r="121" spans="6:60" x14ac:dyDescent="0.3">
      <c r="BH121" t="s">
        <v>213</v>
      </c>
    </row>
    <row r="122" spans="6:60" x14ac:dyDescent="0.3">
      <c r="BH122" t="s">
        <v>26</v>
      </c>
    </row>
    <row r="123" spans="6:60" x14ac:dyDescent="0.3">
      <c r="BH123" t="s">
        <v>214</v>
      </c>
    </row>
    <row r="124" spans="6:60" x14ac:dyDescent="0.3">
      <c r="BH124" t="s">
        <v>215</v>
      </c>
    </row>
    <row r="125" spans="6:60" x14ac:dyDescent="0.3">
      <c r="BH125" t="s">
        <v>216</v>
      </c>
    </row>
    <row r="126" spans="6:60" x14ac:dyDescent="0.3">
      <c r="BH126" t="s">
        <v>217</v>
      </c>
    </row>
    <row r="128" spans="6:60" x14ac:dyDescent="0.3">
      <c r="BH128" t="s">
        <v>29</v>
      </c>
    </row>
    <row r="129" spans="60:60" x14ac:dyDescent="0.3">
      <c r="BH129" t="s">
        <v>218</v>
      </c>
    </row>
    <row r="131" spans="60:60" x14ac:dyDescent="0.3">
      <c r="BH131" t="s">
        <v>219</v>
      </c>
    </row>
    <row r="133" spans="60:60" x14ac:dyDescent="0.3">
      <c r="BH133" t="s">
        <v>220</v>
      </c>
    </row>
    <row r="135" spans="60:60" x14ac:dyDescent="0.3">
      <c r="BH135" t="s">
        <v>221</v>
      </c>
    </row>
    <row r="137" spans="60:60" x14ac:dyDescent="0.3">
      <c r="BH137" t="s">
        <v>222</v>
      </c>
    </row>
    <row r="138" spans="60:60" x14ac:dyDescent="0.3">
      <c r="BH138" t="s">
        <v>25</v>
      </c>
    </row>
    <row r="139" spans="60:60" x14ac:dyDescent="0.3">
      <c r="BH139" t="s">
        <v>223</v>
      </c>
    </row>
    <row r="141" spans="60:60" x14ac:dyDescent="0.3">
      <c r="BH141" t="s">
        <v>200</v>
      </c>
    </row>
    <row r="143" spans="60:60" x14ac:dyDescent="0.3">
      <c r="BH143" t="s">
        <v>224</v>
      </c>
    </row>
    <row r="145" spans="6:60" x14ac:dyDescent="0.3">
      <c r="BH145" t="s">
        <v>225</v>
      </c>
    </row>
    <row r="147" spans="6:60" x14ac:dyDescent="0.3">
      <c r="BH147" t="s">
        <v>205</v>
      </c>
    </row>
    <row r="148" spans="6:60" x14ac:dyDescent="0.3">
      <c r="BH148" t="s">
        <v>206</v>
      </c>
    </row>
    <row r="149" spans="6:60" s="26" customFormat="1" x14ac:dyDescent="0.3">
      <c r="F149" s="50"/>
      <c r="H149" s="50"/>
      <c r="O149" s="5"/>
      <c r="T149" s="5"/>
      <c r="Z149" s="5"/>
      <c r="AG149" s="5"/>
      <c r="AO149" s="5"/>
      <c r="BH149" t="s">
        <v>226</v>
      </c>
    </row>
    <row r="151" spans="6:60" x14ac:dyDescent="0.3">
      <c r="BH151" t="s">
        <v>227</v>
      </c>
    </row>
    <row r="153" spans="6:60" x14ac:dyDescent="0.3">
      <c r="BH153" t="s">
        <v>228</v>
      </c>
    </row>
    <row r="155" spans="6:60" x14ac:dyDescent="0.3">
      <c r="BH155" t="s">
        <v>229</v>
      </c>
    </row>
    <row r="156" spans="6:60" x14ac:dyDescent="0.3">
      <c r="BH156" t="s">
        <v>26</v>
      </c>
    </row>
    <row r="157" spans="6:60" x14ac:dyDescent="0.3">
      <c r="BH157" t="s">
        <v>230</v>
      </c>
    </row>
    <row r="158" spans="6:60" x14ac:dyDescent="0.3">
      <c r="BH158" t="s">
        <v>231</v>
      </c>
    </row>
    <row r="159" spans="6:60" x14ac:dyDescent="0.3">
      <c r="BH159" t="s">
        <v>232</v>
      </c>
    </row>
    <row r="161" spans="60:60" x14ac:dyDescent="0.3">
      <c r="BH161" t="s">
        <v>233</v>
      </c>
    </row>
    <row r="163" spans="60:60" x14ac:dyDescent="0.3">
      <c r="BH163" t="s">
        <v>234</v>
      </c>
    </row>
    <row r="165" spans="60:60" x14ac:dyDescent="0.3">
      <c r="BH165" t="s">
        <v>235</v>
      </c>
    </row>
    <row r="167" spans="60:60" x14ac:dyDescent="0.3">
      <c r="BH167" t="s">
        <v>236</v>
      </c>
    </row>
    <row r="169" spans="60:60" x14ac:dyDescent="0.3">
      <c r="BH169" t="s">
        <v>237</v>
      </c>
    </row>
    <row r="171" spans="60:60" x14ac:dyDescent="0.3">
      <c r="BH171" t="s">
        <v>238</v>
      </c>
    </row>
    <row r="173" spans="60:60" x14ac:dyDescent="0.3">
      <c r="BH173" t="s">
        <v>239</v>
      </c>
    </row>
    <row r="175" spans="60:60" x14ac:dyDescent="0.3">
      <c r="BH175" t="s">
        <v>240</v>
      </c>
    </row>
    <row r="177" spans="1:60" x14ac:dyDescent="0.3">
      <c r="BH177" t="s">
        <v>241</v>
      </c>
    </row>
    <row r="179" spans="1:60" x14ac:dyDescent="0.3">
      <c r="BH179" t="s">
        <v>242</v>
      </c>
    </row>
    <row r="180" spans="1:60" x14ac:dyDescent="0.3">
      <c r="BH180" t="s">
        <v>36</v>
      </c>
    </row>
    <row r="182" spans="1:60" x14ac:dyDescent="0.3">
      <c r="BH182" t="s">
        <v>243</v>
      </c>
    </row>
    <row r="183" spans="1:60" x14ac:dyDescent="0.3">
      <c r="BH183" t="s">
        <v>244</v>
      </c>
    </row>
    <row r="184" spans="1:60" x14ac:dyDescent="0.3">
      <c r="BH184" t="s">
        <v>245</v>
      </c>
    </row>
    <row r="185" spans="1:60" x14ac:dyDescent="0.3">
      <c r="BH185" t="s">
        <v>246</v>
      </c>
    </row>
    <row r="187" spans="1:60" x14ac:dyDescent="0.3">
      <c r="BH187" t="s">
        <v>247</v>
      </c>
    </row>
    <row r="188" spans="1:60" x14ac:dyDescent="0.3">
      <c r="BH188" t="s">
        <v>248</v>
      </c>
    </row>
    <row r="189" spans="1:60" x14ac:dyDescent="0.3">
      <c r="BH189" t="s">
        <v>249</v>
      </c>
    </row>
    <row r="191" spans="1:60" x14ac:dyDescent="0.3">
      <c r="A191" t="s">
        <v>1837</v>
      </c>
      <c r="C191">
        <v>1</v>
      </c>
      <c r="S191">
        <v>1</v>
      </c>
      <c r="W191">
        <v>1</v>
      </c>
      <c r="AF191">
        <v>1</v>
      </c>
      <c r="AN191" s="26">
        <v>1</v>
      </c>
      <c r="AR191" s="26">
        <v>1</v>
      </c>
      <c r="AV191" s="26">
        <v>1</v>
      </c>
      <c r="AZ191" s="26">
        <v>1</v>
      </c>
      <c r="BB191">
        <v>1</v>
      </c>
      <c r="BH191" t="s">
        <v>250</v>
      </c>
    </row>
    <row r="192" spans="1:60" x14ac:dyDescent="0.3">
      <c r="BH192" t="s">
        <v>251</v>
      </c>
    </row>
    <row r="193" spans="60:60" x14ac:dyDescent="0.3">
      <c r="BH193" t="s">
        <v>252</v>
      </c>
    </row>
    <row r="194" spans="60:60" x14ac:dyDescent="0.3">
      <c r="BH194" t="s">
        <v>253</v>
      </c>
    </row>
    <row r="196" spans="60:60" x14ac:dyDescent="0.3">
      <c r="BH196" t="s">
        <v>14</v>
      </c>
    </row>
    <row r="197" spans="60:60" x14ac:dyDescent="0.3">
      <c r="BH197" t="s">
        <v>254</v>
      </c>
    </row>
    <row r="199" spans="60:60" x14ac:dyDescent="0.3">
      <c r="BH199" t="s">
        <v>255</v>
      </c>
    </row>
    <row r="201" spans="60:60" x14ac:dyDescent="0.3">
      <c r="BH201" t="s">
        <v>256</v>
      </c>
    </row>
    <row r="203" spans="60:60" x14ac:dyDescent="0.3">
      <c r="BH203" t="s">
        <v>257</v>
      </c>
    </row>
    <row r="205" spans="60:60" x14ac:dyDescent="0.3">
      <c r="BH205" t="s">
        <v>258</v>
      </c>
    </row>
    <row r="207" spans="60:60" x14ac:dyDescent="0.3">
      <c r="BH207" t="s">
        <v>259</v>
      </c>
    </row>
    <row r="208" spans="60:60" ht="13.2" customHeight="1" x14ac:dyDescent="0.3"/>
    <row r="209" spans="60:60" x14ac:dyDescent="0.3">
      <c r="BH209" t="s">
        <v>260</v>
      </c>
    </row>
    <row r="211" spans="60:60" x14ac:dyDescent="0.3">
      <c r="BH211" t="s">
        <v>261</v>
      </c>
    </row>
    <row r="212" spans="60:60" x14ac:dyDescent="0.3">
      <c r="BH212" t="s">
        <v>25</v>
      </c>
    </row>
    <row r="214" spans="60:60" x14ac:dyDescent="0.3">
      <c r="BH214" t="s">
        <v>262</v>
      </c>
    </row>
    <row r="215" spans="60:60" x14ac:dyDescent="0.3">
      <c r="BH215" t="s">
        <v>263</v>
      </c>
    </row>
    <row r="216" spans="60:60" x14ac:dyDescent="0.3">
      <c r="BH216" t="s">
        <v>264</v>
      </c>
    </row>
    <row r="217" spans="60:60" x14ac:dyDescent="0.3">
      <c r="BH217" t="s">
        <v>265</v>
      </c>
    </row>
    <row r="219" spans="60:60" x14ac:dyDescent="0.3">
      <c r="BH219" t="s">
        <v>253</v>
      </c>
    </row>
    <row r="221" spans="60:60" x14ac:dyDescent="0.3">
      <c r="BH221" t="s">
        <v>266</v>
      </c>
    </row>
    <row r="222" spans="60:60" x14ac:dyDescent="0.3">
      <c r="BH222" t="s">
        <v>267</v>
      </c>
    </row>
    <row r="224" spans="60:60" x14ac:dyDescent="0.3">
      <c r="BH224" t="s">
        <v>268</v>
      </c>
    </row>
    <row r="226" spans="60:60" x14ac:dyDescent="0.3">
      <c r="BH226" t="s">
        <v>269</v>
      </c>
    </row>
    <row r="228" spans="60:60" x14ac:dyDescent="0.3">
      <c r="BH228" t="s">
        <v>270</v>
      </c>
    </row>
    <row r="230" spans="60:60" x14ac:dyDescent="0.3">
      <c r="BH230" t="s">
        <v>271</v>
      </c>
    </row>
    <row r="232" spans="60:60" x14ac:dyDescent="0.3">
      <c r="BH232" t="s">
        <v>272</v>
      </c>
    </row>
    <row r="233" spans="60:60" x14ac:dyDescent="0.3">
      <c r="BH233" t="s">
        <v>273</v>
      </c>
    </row>
    <row r="234" spans="60:60" x14ac:dyDescent="0.3">
      <c r="BH234" t="s">
        <v>273</v>
      </c>
    </row>
    <row r="235" spans="60:60" x14ac:dyDescent="0.3">
      <c r="BH235" t="s">
        <v>274</v>
      </c>
    </row>
    <row r="237" spans="60:60" x14ac:dyDescent="0.3">
      <c r="BH237" t="s">
        <v>273</v>
      </c>
    </row>
    <row r="238" spans="60:60" x14ac:dyDescent="0.3">
      <c r="BH238" t="s">
        <v>273</v>
      </c>
    </row>
    <row r="240" spans="60:60" x14ac:dyDescent="0.3">
      <c r="BH240" t="s">
        <v>275</v>
      </c>
    </row>
    <row r="242" spans="60:60" x14ac:dyDescent="0.3">
      <c r="BH242" t="s">
        <v>273</v>
      </c>
    </row>
    <row r="243" spans="60:60" x14ac:dyDescent="0.3">
      <c r="BH243" t="s">
        <v>273</v>
      </c>
    </row>
    <row r="244" spans="60:60" x14ac:dyDescent="0.3">
      <c r="BH244" t="s">
        <v>8</v>
      </c>
    </row>
    <row r="245" spans="60:60" x14ac:dyDescent="0.3">
      <c r="BH245" t="s">
        <v>276</v>
      </c>
    </row>
    <row r="247" spans="60:60" x14ac:dyDescent="0.3">
      <c r="BH247" t="s">
        <v>277</v>
      </c>
    </row>
    <row r="249" spans="60:60" x14ac:dyDescent="0.3">
      <c r="BH249" t="s">
        <v>278</v>
      </c>
    </row>
    <row r="251" spans="60:60" x14ac:dyDescent="0.3">
      <c r="BH251" t="s">
        <v>279</v>
      </c>
    </row>
    <row r="253" spans="60:60" x14ac:dyDescent="0.3">
      <c r="BH253" t="s">
        <v>280</v>
      </c>
    </row>
    <row r="255" spans="60:60" x14ac:dyDescent="0.3">
      <c r="BH255" t="s">
        <v>281</v>
      </c>
    </row>
    <row r="257" spans="58:60" x14ac:dyDescent="0.3">
      <c r="BF257">
        <v>1</v>
      </c>
      <c r="BH257" t="s">
        <v>282</v>
      </c>
    </row>
    <row r="258" spans="58:60" x14ac:dyDescent="0.3">
      <c r="BH258" t="s">
        <v>283</v>
      </c>
    </row>
    <row r="259" spans="58:60" x14ac:dyDescent="0.3">
      <c r="BH259" t="s">
        <v>284</v>
      </c>
    </row>
    <row r="260" spans="58:60" x14ac:dyDescent="0.3">
      <c r="BH260" t="s">
        <v>285</v>
      </c>
    </row>
    <row r="262" spans="58:60" x14ac:dyDescent="0.3">
      <c r="BH262" t="s">
        <v>286</v>
      </c>
    </row>
    <row r="264" spans="58:60" x14ac:dyDescent="0.3">
      <c r="BH264" t="s">
        <v>287</v>
      </c>
    </row>
    <row r="265" spans="58:60" x14ac:dyDescent="0.3">
      <c r="BH265" t="s">
        <v>288</v>
      </c>
    </row>
    <row r="267" spans="58:60" x14ac:dyDescent="0.3">
      <c r="BH267" t="s">
        <v>289</v>
      </c>
    </row>
    <row r="269" spans="58:60" x14ac:dyDescent="0.3">
      <c r="BH269" t="s">
        <v>290</v>
      </c>
    </row>
    <row r="271" spans="58:60" x14ac:dyDescent="0.3">
      <c r="BH271" t="s">
        <v>291</v>
      </c>
    </row>
    <row r="273" spans="1:60" x14ac:dyDescent="0.3">
      <c r="BH273" t="s">
        <v>292</v>
      </c>
    </row>
    <row r="275" spans="1:60" x14ac:dyDescent="0.3">
      <c r="BH275" t="s">
        <v>293</v>
      </c>
    </row>
    <row r="277" spans="1:60" x14ac:dyDescent="0.3">
      <c r="A277" t="s">
        <v>1838</v>
      </c>
      <c r="C277">
        <v>1</v>
      </c>
      <c r="S277">
        <v>1</v>
      </c>
      <c r="W277">
        <v>1</v>
      </c>
      <c r="AF277">
        <v>1</v>
      </c>
      <c r="AK277" s="26">
        <v>1</v>
      </c>
      <c r="AM277" s="26">
        <v>57</v>
      </c>
      <c r="AR277" s="26">
        <v>1</v>
      </c>
      <c r="AU277" s="26">
        <v>1</v>
      </c>
      <c r="AZ277" s="26">
        <v>1</v>
      </c>
      <c r="BB277">
        <v>1</v>
      </c>
      <c r="BH277" t="s">
        <v>294</v>
      </c>
    </row>
    <row r="278" spans="1:60" x14ac:dyDescent="0.3">
      <c r="BH278" t="s">
        <v>295</v>
      </c>
    </row>
    <row r="279" spans="1:60" x14ac:dyDescent="0.3">
      <c r="BH279" t="s">
        <v>296</v>
      </c>
    </row>
    <row r="280" spans="1:60" x14ac:dyDescent="0.3">
      <c r="BH280" t="s">
        <v>297</v>
      </c>
    </row>
    <row r="281" spans="1:60" x14ac:dyDescent="0.3">
      <c r="BH281" t="s">
        <v>298</v>
      </c>
    </row>
    <row r="282" spans="1:60" x14ac:dyDescent="0.3">
      <c r="BH282" t="s">
        <v>299</v>
      </c>
    </row>
    <row r="284" spans="1:60" x14ac:dyDescent="0.3">
      <c r="BH284" t="s">
        <v>300</v>
      </c>
    </row>
    <row r="286" spans="1:60" x14ac:dyDescent="0.3">
      <c r="BH286" t="s">
        <v>301</v>
      </c>
    </row>
    <row r="288" spans="1:60" x14ac:dyDescent="0.3">
      <c r="BH288" t="s">
        <v>302</v>
      </c>
    </row>
    <row r="289" spans="1:66" x14ac:dyDescent="0.3">
      <c r="BH289" t="s">
        <v>303</v>
      </c>
    </row>
    <row r="290" spans="1:66" x14ac:dyDescent="0.3">
      <c r="BH290" t="s">
        <v>304</v>
      </c>
    </row>
    <row r="292" spans="1:66" x14ac:dyDescent="0.3">
      <c r="BF292">
        <v>1</v>
      </c>
      <c r="BH292" s="58" t="s">
        <v>305</v>
      </c>
      <c r="BI292" s="58"/>
      <c r="BJ292" s="58"/>
      <c r="BK292" s="58"/>
      <c r="BL292" s="58"/>
      <c r="BM292" s="58"/>
      <c r="BN292" s="58"/>
    </row>
    <row r="293" spans="1:66" x14ac:dyDescent="0.3">
      <c r="BH293" t="s">
        <v>306</v>
      </c>
    </row>
    <row r="294" spans="1:66" x14ac:dyDescent="0.3">
      <c r="BH294" t="s">
        <v>307</v>
      </c>
    </row>
    <row r="295" spans="1:66" x14ac:dyDescent="0.3">
      <c r="BH295" t="s">
        <v>246</v>
      </c>
    </row>
    <row r="296" spans="1:66" x14ac:dyDescent="0.3">
      <c r="BH296" t="s">
        <v>308</v>
      </c>
    </row>
    <row r="298" spans="1:66" x14ac:dyDescent="0.3">
      <c r="A298" t="s">
        <v>1839</v>
      </c>
      <c r="F298" s="49">
        <v>1</v>
      </c>
      <c r="Q298">
        <v>1</v>
      </c>
      <c r="X298">
        <v>1</v>
      </c>
      <c r="AA298">
        <v>1</v>
      </c>
      <c r="AK298" s="26">
        <v>1</v>
      </c>
      <c r="AM298" s="26">
        <v>70</v>
      </c>
      <c r="AP298" s="26">
        <v>1</v>
      </c>
      <c r="AV298" s="26">
        <v>1</v>
      </c>
      <c r="AZ298" s="26">
        <v>1</v>
      </c>
      <c r="BB298">
        <v>1</v>
      </c>
      <c r="BH298" t="s">
        <v>309</v>
      </c>
    </row>
    <row r="299" spans="1:66" x14ac:dyDescent="0.3">
      <c r="BH299" t="s">
        <v>310</v>
      </c>
    </row>
    <row r="300" spans="1:66" x14ac:dyDescent="0.3">
      <c r="BH300" t="s">
        <v>311</v>
      </c>
    </row>
    <row r="301" spans="1:66" x14ac:dyDescent="0.3">
      <c r="BH301" t="s">
        <v>312</v>
      </c>
    </row>
    <row r="302" spans="1:66" x14ac:dyDescent="0.3">
      <c r="BH302" t="s">
        <v>313</v>
      </c>
    </row>
    <row r="304" spans="1:66" x14ac:dyDescent="0.3">
      <c r="A304" t="s">
        <v>1840</v>
      </c>
      <c r="D304">
        <v>1</v>
      </c>
      <c r="P304">
        <v>1</v>
      </c>
      <c r="V304">
        <v>1</v>
      </c>
      <c r="AB304">
        <v>1</v>
      </c>
      <c r="AL304" s="26">
        <v>1</v>
      </c>
      <c r="AM304" s="26">
        <v>72</v>
      </c>
      <c r="AP304" s="26">
        <v>1</v>
      </c>
      <c r="AU304" s="26">
        <v>1</v>
      </c>
      <c r="AZ304" s="26">
        <v>1</v>
      </c>
      <c r="BC304">
        <v>1</v>
      </c>
      <c r="BH304" t="s">
        <v>314</v>
      </c>
    </row>
    <row r="305" spans="60:60" x14ac:dyDescent="0.3">
      <c r="BH305" t="s">
        <v>315</v>
      </c>
    </row>
    <row r="306" spans="60:60" x14ac:dyDescent="0.3">
      <c r="BH306" t="s">
        <v>316</v>
      </c>
    </row>
    <row r="307" spans="60:60" x14ac:dyDescent="0.3">
      <c r="BH307" t="s">
        <v>317</v>
      </c>
    </row>
    <row r="309" spans="60:60" x14ac:dyDescent="0.3">
      <c r="BH309" t="s">
        <v>318</v>
      </c>
    </row>
    <row r="311" spans="60:60" x14ac:dyDescent="0.3">
      <c r="BH311" t="s">
        <v>319</v>
      </c>
    </row>
    <row r="313" spans="60:60" x14ac:dyDescent="0.3">
      <c r="BH313" t="s">
        <v>320</v>
      </c>
    </row>
    <row r="314" spans="60:60" x14ac:dyDescent="0.3">
      <c r="BH314" t="s">
        <v>321</v>
      </c>
    </row>
    <row r="315" spans="60:60" x14ac:dyDescent="0.3">
      <c r="BH315" t="s">
        <v>322</v>
      </c>
    </row>
    <row r="317" spans="60:60" x14ac:dyDescent="0.3">
      <c r="BH317" t="s">
        <v>323</v>
      </c>
    </row>
    <row r="318" spans="60:60" x14ac:dyDescent="0.3">
      <c r="BH318" t="s">
        <v>11</v>
      </c>
    </row>
    <row r="320" spans="60:60" x14ac:dyDescent="0.3">
      <c r="BH320" t="s">
        <v>324</v>
      </c>
    </row>
    <row r="321" spans="60:60" x14ac:dyDescent="0.3">
      <c r="BH321" t="s">
        <v>325</v>
      </c>
    </row>
    <row r="322" spans="60:60" x14ac:dyDescent="0.3">
      <c r="BH322" t="s">
        <v>326</v>
      </c>
    </row>
    <row r="323" spans="60:60" x14ac:dyDescent="0.3">
      <c r="BH323" t="s">
        <v>327</v>
      </c>
    </row>
    <row r="324" spans="60:60" x14ac:dyDescent="0.3">
      <c r="BH324" t="s">
        <v>328</v>
      </c>
    </row>
    <row r="325" spans="60:60" x14ac:dyDescent="0.3">
      <c r="BH325" t="s">
        <v>33</v>
      </c>
    </row>
    <row r="326" spans="60:60" x14ac:dyDescent="0.3">
      <c r="BH326" t="s">
        <v>329</v>
      </c>
    </row>
    <row r="327" spans="60:60" x14ac:dyDescent="0.3">
      <c r="BH327" t="s">
        <v>330</v>
      </c>
    </row>
    <row r="329" spans="60:60" x14ac:dyDescent="0.3">
      <c r="BH329" t="s">
        <v>331</v>
      </c>
    </row>
    <row r="330" spans="60:60" x14ac:dyDescent="0.3">
      <c r="BH330" t="s">
        <v>332</v>
      </c>
    </row>
    <row r="331" spans="60:60" x14ac:dyDescent="0.3">
      <c r="BH331" t="s">
        <v>333</v>
      </c>
    </row>
    <row r="333" spans="60:60" x14ac:dyDescent="0.3">
      <c r="BH333" t="s">
        <v>334</v>
      </c>
    </row>
    <row r="335" spans="60:60" x14ac:dyDescent="0.3">
      <c r="BH335" t="s">
        <v>335</v>
      </c>
    </row>
    <row r="337" spans="60:60" x14ac:dyDescent="0.3">
      <c r="BH337" t="s">
        <v>336</v>
      </c>
    </row>
    <row r="339" spans="60:60" x14ac:dyDescent="0.3">
      <c r="BH339" t="s">
        <v>337</v>
      </c>
    </row>
    <row r="341" spans="60:60" x14ac:dyDescent="0.3">
      <c r="BH341" t="s">
        <v>338</v>
      </c>
    </row>
    <row r="342" spans="60:60" x14ac:dyDescent="0.3">
      <c r="BH342" t="s">
        <v>339</v>
      </c>
    </row>
    <row r="344" spans="60:60" x14ac:dyDescent="0.3">
      <c r="BH344" t="s">
        <v>340</v>
      </c>
    </row>
    <row r="346" spans="60:60" x14ac:dyDescent="0.3">
      <c r="BH346" t="s">
        <v>341</v>
      </c>
    </row>
    <row r="347" spans="60:60" x14ac:dyDescent="0.3">
      <c r="BH347" t="s">
        <v>34</v>
      </c>
    </row>
    <row r="348" spans="60:60" x14ac:dyDescent="0.3">
      <c r="BH348" t="s">
        <v>342</v>
      </c>
    </row>
    <row r="349" spans="60:60" x14ac:dyDescent="0.3">
      <c r="BH349" t="s">
        <v>343</v>
      </c>
    </row>
    <row r="351" spans="60:60" x14ac:dyDescent="0.3">
      <c r="BH351" t="s">
        <v>344</v>
      </c>
    </row>
    <row r="352" spans="60:60" x14ac:dyDescent="0.3">
      <c r="BH352" t="s">
        <v>345</v>
      </c>
    </row>
    <row r="353" spans="1:60" x14ac:dyDescent="0.3">
      <c r="BH353" t="s">
        <v>346</v>
      </c>
    </row>
    <row r="354" spans="1:60" x14ac:dyDescent="0.3">
      <c r="BH354" t="s">
        <v>347</v>
      </c>
    </row>
    <row r="355" spans="1:60" x14ac:dyDescent="0.3">
      <c r="BH355" t="s">
        <v>348</v>
      </c>
    </row>
    <row r="357" spans="1:60" x14ac:dyDescent="0.3">
      <c r="BH357" t="s">
        <v>349</v>
      </c>
    </row>
    <row r="359" spans="1:60" x14ac:dyDescent="0.3">
      <c r="BH359" t="s">
        <v>350</v>
      </c>
    </row>
    <row r="361" spans="1:60" x14ac:dyDescent="0.3">
      <c r="BH361" t="s">
        <v>351</v>
      </c>
    </row>
    <row r="363" spans="1:60" x14ac:dyDescent="0.3">
      <c r="BH363" t="s">
        <v>352</v>
      </c>
    </row>
    <row r="365" spans="1:60" x14ac:dyDescent="0.3">
      <c r="A365" t="s">
        <v>1841</v>
      </c>
      <c r="D365">
        <v>1</v>
      </c>
      <c r="S365">
        <v>1</v>
      </c>
      <c r="V365">
        <v>1</v>
      </c>
      <c r="AF365">
        <v>1</v>
      </c>
      <c r="AN365" s="26">
        <v>1</v>
      </c>
      <c r="AP365" s="26">
        <v>1</v>
      </c>
      <c r="AV365" s="26">
        <v>1</v>
      </c>
      <c r="AZ365" s="26">
        <v>1</v>
      </c>
      <c r="BB365">
        <v>1</v>
      </c>
      <c r="BH365" t="s">
        <v>353</v>
      </c>
    </row>
    <row r="366" spans="1:60" x14ac:dyDescent="0.3">
      <c r="BH366" t="s">
        <v>306</v>
      </c>
    </row>
    <row r="367" spans="1:60" x14ac:dyDescent="0.3">
      <c r="BH367" t="s">
        <v>354</v>
      </c>
    </row>
    <row r="368" spans="1:60" x14ac:dyDescent="0.3">
      <c r="BH368" t="s">
        <v>246</v>
      </c>
    </row>
    <row r="369" spans="1:60" x14ac:dyDescent="0.3">
      <c r="BH369" t="s">
        <v>355</v>
      </c>
    </row>
    <row r="371" spans="1:60" x14ac:dyDescent="0.3">
      <c r="BF371">
        <v>1</v>
      </c>
      <c r="BH371" t="s">
        <v>356</v>
      </c>
    </row>
    <row r="372" spans="1:60" x14ac:dyDescent="0.3">
      <c r="BH372" t="s">
        <v>357</v>
      </c>
    </row>
    <row r="373" spans="1:60" x14ac:dyDescent="0.3">
      <c r="BH373" t="s">
        <v>358</v>
      </c>
    </row>
    <row r="374" spans="1:60" x14ac:dyDescent="0.3">
      <c r="BH374" t="s">
        <v>359</v>
      </c>
    </row>
    <row r="375" spans="1:60" x14ac:dyDescent="0.3">
      <c r="BH375" t="s">
        <v>360</v>
      </c>
    </row>
    <row r="377" spans="1:60" x14ac:dyDescent="0.3">
      <c r="BH377" t="s">
        <v>361</v>
      </c>
    </row>
    <row r="379" spans="1:60" x14ac:dyDescent="0.3">
      <c r="BH379" t="s">
        <v>362</v>
      </c>
    </row>
    <row r="381" spans="1:60" x14ac:dyDescent="0.3">
      <c r="BH381" t="s">
        <v>363</v>
      </c>
    </row>
    <row r="382" spans="1:60" x14ac:dyDescent="0.3">
      <c r="BH382" t="s">
        <v>364</v>
      </c>
    </row>
    <row r="384" spans="1:60" x14ac:dyDescent="0.3">
      <c r="A384" t="s">
        <v>1842</v>
      </c>
      <c r="D384">
        <v>1</v>
      </c>
      <c r="P384">
        <v>1</v>
      </c>
      <c r="V384">
        <v>1</v>
      </c>
      <c r="AB384">
        <v>1</v>
      </c>
      <c r="AJ384" s="26">
        <v>1</v>
      </c>
      <c r="AM384" s="26">
        <v>50</v>
      </c>
      <c r="AP384" s="26">
        <v>1</v>
      </c>
      <c r="AU384" s="26">
        <v>1</v>
      </c>
      <c r="AZ384" s="26">
        <v>1</v>
      </c>
      <c r="BB384">
        <v>1</v>
      </c>
      <c r="BH384" t="s">
        <v>365</v>
      </c>
    </row>
    <row r="385" spans="60:60" x14ac:dyDescent="0.3">
      <c r="BH385" t="s">
        <v>366</v>
      </c>
    </row>
    <row r="386" spans="60:60" x14ac:dyDescent="0.3">
      <c r="BH386" t="s">
        <v>367</v>
      </c>
    </row>
    <row r="388" spans="60:60" x14ac:dyDescent="0.3">
      <c r="BH388" t="s">
        <v>368</v>
      </c>
    </row>
    <row r="390" spans="60:60" x14ac:dyDescent="0.3">
      <c r="BH390" t="s">
        <v>369</v>
      </c>
    </row>
    <row r="392" spans="60:60" x14ac:dyDescent="0.3">
      <c r="BH392" t="s">
        <v>370</v>
      </c>
    </row>
    <row r="394" spans="60:60" x14ac:dyDescent="0.3">
      <c r="BH394" t="s">
        <v>371</v>
      </c>
    </row>
    <row r="396" spans="60:60" x14ac:dyDescent="0.3">
      <c r="BH396" t="s">
        <v>372</v>
      </c>
    </row>
    <row r="398" spans="60:60" x14ac:dyDescent="0.3">
      <c r="BH398" t="s">
        <v>373</v>
      </c>
    </row>
    <row r="400" spans="60:60" x14ac:dyDescent="0.3">
      <c r="BH400" t="s">
        <v>374</v>
      </c>
    </row>
    <row r="402" spans="60:60" x14ac:dyDescent="0.3">
      <c r="BH402" t="s">
        <v>375</v>
      </c>
    </row>
    <row r="404" spans="60:60" x14ac:dyDescent="0.3">
      <c r="BH404" t="s">
        <v>376</v>
      </c>
    </row>
    <row r="406" spans="60:60" x14ac:dyDescent="0.3">
      <c r="BH406" t="s">
        <v>377</v>
      </c>
    </row>
    <row r="407" spans="60:60" x14ac:dyDescent="0.3">
      <c r="BH407" t="s">
        <v>30</v>
      </c>
    </row>
    <row r="408" spans="60:60" x14ac:dyDescent="0.3">
      <c r="BH408" t="s">
        <v>378</v>
      </c>
    </row>
    <row r="409" spans="60:60" x14ac:dyDescent="0.3">
      <c r="BH409" t="s">
        <v>379</v>
      </c>
    </row>
    <row r="411" spans="60:60" x14ac:dyDescent="0.3">
      <c r="BH411" t="s">
        <v>380</v>
      </c>
    </row>
    <row r="413" spans="60:60" x14ac:dyDescent="0.3">
      <c r="BH413" t="s">
        <v>381</v>
      </c>
    </row>
    <row r="414" spans="60:60" x14ac:dyDescent="0.3">
      <c r="BH414" t="s">
        <v>206</v>
      </c>
    </row>
    <row r="415" spans="60:60" x14ac:dyDescent="0.3">
      <c r="BH415" t="s">
        <v>382</v>
      </c>
    </row>
    <row r="417" spans="60:60" x14ac:dyDescent="0.3">
      <c r="BH417" t="s">
        <v>383</v>
      </c>
    </row>
    <row r="418" spans="60:60" x14ac:dyDescent="0.3">
      <c r="BH418" t="s">
        <v>384</v>
      </c>
    </row>
    <row r="420" spans="60:60" x14ac:dyDescent="0.3">
      <c r="BH420" t="s">
        <v>385</v>
      </c>
    </row>
    <row r="422" spans="60:60" x14ac:dyDescent="0.3">
      <c r="BH422" t="s">
        <v>386</v>
      </c>
    </row>
    <row r="423" spans="60:60" x14ac:dyDescent="0.3">
      <c r="BH423" t="s">
        <v>387</v>
      </c>
    </row>
    <row r="424" spans="60:60" x14ac:dyDescent="0.3">
      <c r="BH424" t="s">
        <v>388</v>
      </c>
    </row>
    <row r="425" spans="60:60" x14ac:dyDescent="0.3">
      <c r="BH425" t="s">
        <v>389</v>
      </c>
    </row>
    <row r="426" spans="60:60" x14ac:dyDescent="0.3">
      <c r="BH426" t="s">
        <v>390</v>
      </c>
    </row>
    <row r="427" spans="60:60" x14ac:dyDescent="0.3">
      <c r="BH427" t="s">
        <v>391</v>
      </c>
    </row>
    <row r="429" spans="60:60" x14ac:dyDescent="0.3">
      <c r="BH429" t="s">
        <v>23</v>
      </c>
    </row>
    <row r="430" spans="60:60" x14ac:dyDescent="0.3">
      <c r="BH430" t="s">
        <v>392</v>
      </c>
    </row>
    <row r="431" spans="60:60" x14ac:dyDescent="0.3">
      <c r="BH431" t="s">
        <v>393</v>
      </c>
    </row>
    <row r="433" spans="60:60" x14ac:dyDescent="0.3">
      <c r="BH433" t="s">
        <v>394</v>
      </c>
    </row>
    <row r="434" spans="60:60" x14ac:dyDescent="0.3">
      <c r="BH434" t="s">
        <v>395</v>
      </c>
    </row>
    <row r="435" spans="60:60" x14ac:dyDescent="0.3">
      <c r="BH435" t="s">
        <v>206</v>
      </c>
    </row>
    <row r="436" spans="60:60" x14ac:dyDescent="0.3">
      <c r="BH436" t="s">
        <v>396</v>
      </c>
    </row>
    <row r="437" spans="60:60" x14ac:dyDescent="0.3">
      <c r="BH437" t="s">
        <v>206</v>
      </c>
    </row>
    <row r="438" spans="60:60" x14ac:dyDescent="0.3">
      <c r="BH438" t="s">
        <v>397</v>
      </c>
    </row>
    <row r="440" spans="60:60" x14ac:dyDescent="0.3">
      <c r="BH440" t="s">
        <v>398</v>
      </c>
    </row>
    <row r="441" spans="60:60" x14ac:dyDescent="0.3">
      <c r="BH441" t="s">
        <v>9</v>
      </c>
    </row>
    <row r="442" spans="60:60" x14ac:dyDescent="0.3">
      <c r="BH442" t="s">
        <v>399</v>
      </c>
    </row>
    <row r="443" spans="60:60" x14ac:dyDescent="0.3">
      <c r="BH443" t="s">
        <v>400</v>
      </c>
    </row>
    <row r="444" spans="60:60" x14ac:dyDescent="0.3">
      <c r="BH444" t="s">
        <v>401</v>
      </c>
    </row>
    <row r="445" spans="60:60" x14ac:dyDescent="0.3">
      <c r="BH445" t="s">
        <v>402</v>
      </c>
    </row>
    <row r="446" spans="60:60" x14ac:dyDescent="0.3">
      <c r="BH446" t="s">
        <v>403</v>
      </c>
    </row>
    <row r="447" spans="60:60" x14ac:dyDescent="0.3">
      <c r="BH447" t="s">
        <v>404</v>
      </c>
    </row>
    <row r="448" spans="60:60" x14ac:dyDescent="0.3">
      <c r="BH448" t="s">
        <v>405</v>
      </c>
    </row>
    <row r="449" spans="1:60" x14ac:dyDescent="0.3">
      <c r="BH449" t="s">
        <v>30</v>
      </c>
    </row>
    <row r="450" spans="1:60" x14ac:dyDescent="0.3">
      <c r="BH450" t="s">
        <v>342</v>
      </c>
    </row>
    <row r="451" spans="1:60" x14ac:dyDescent="0.3">
      <c r="BH451" t="s">
        <v>406</v>
      </c>
    </row>
    <row r="452" spans="1:60" x14ac:dyDescent="0.3">
      <c r="BH452" t="s">
        <v>407</v>
      </c>
    </row>
    <row r="453" spans="1:60" x14ac:dyDescent="0.3">
      <c r="BH453" t="s">
        <v>408</v>
      </c>
    </row>
    <row r="454" spans="1:60" x14ac:dyDescent="0.3">
      <c r="BH454" t="s">
        <v>409</v>
      </c>
    </row>
    <row r="455" spans="1:60" x14ac:dyDescent="0.3">
      <c r="BH455" t="s">
        <v>410</v>
      </c>
    </row>
    <row r="456" spans="1:60" x14ac:dyDescent="0.3">
      <c r="BH456" t="s">
        <v>411</v>
      </c>
    </row>
    <row r="458" spans="1:60" x14ac:dyDescent="0.3">
      <c r="BH458" t="s">
        <v>412</v>
      </c>
    </row>
    <row r="459" spans="1:60" x14ac:dyDescent="0.3">
      <c r="BH459" t="s">
        <v>413</v>
      </c>
    </row>
    <row r="461" spans="1:60" x14ac:dyDescent="0.3">
      <c r="BH461" t="s">
        <v>414</v>
      </c>
    </row>
    <row r="463" spans="1:60" x14ac:dyDescent="0.3">
      <c r="A463" t="s">
        <v>1843</v>
      </c>
      <c r="D463">
        <v>1</v>
      </c>
      <c r="P463">
        <v>1</v>
      </c>
      <c r="U463">
        <v>1</v>
      </c>
      <c r="AB463">
        <v>1</v>
      </c>
      <c r="AJ463" s="26">
        <v>1</v>
      </c>
      <c r="AM463" s="26">
        <v>36</v>
      </c>
      <c r="AR463" s="26">
        <v>1</v>
      </c>
      <c r="AU463" s="26">
        <v>1</v>
      </c>
      <c r="AZ463" s="26">
        <v>1</v>
      </c>
      <c r="BB463">
        <v>1</v>
      </c>
      <c r="BH463" t="s">
        <v>415</v>
      </c>
    </row>
    <row r="464" spans="1:60" x14ac:dyDescent="0.3">
      <c r="BH464" t="s">
        <v>416</v>
      </c>
    </row>
    <row r="466" spans="1:60" x14ac:dyDescent="0.3">
      <c r="BH466" t="s">
        <v>417</v>
      </c>
    </row>
    <row r="468" spans="1:60" x14ac:dyDescent="0.3">
      <c r="BH468" t="s">
        <v>418</v>
      </c>
    </row>
    <row r="470" spans="1:60" x14ac:dyDescent="0.3">
      <c r="BH470" t="s">
        <v>419</v>
      </c>
    </row>
    <row r="472" spans="1:60" x14ac:dyDescent="0.3">
      <c r="BH472" t="s">
        <v>420</v>
      </c>
    </row>
    <row r="473" spans="1:60" x14ac:dyDescent="0.3">
      <c r="BH473" t="s">
        <v>421</v>
      </c>
    </row>
    <row r="475" spans="1:60" x14ac:dyDescent="0.3">
      <c r="BH475" t="s">
        <v>422</v>
      </c>
    </row>
    <row r="477" spans="1:60" x14ac:dyDescent="0.3">
      <c r="BH477" t="s">
        <v>423</v>
      </c>
    </row>
    <row r="478" spans="1:60" x14ac:dyDescent="0.3">
      <c r="BH478" t="s">
        <v>424</v>
      </c>
    </row>
    <row r="480" spans="1:60" x14ac:dyDescent="0.3">
      <c r="A480" t="s">
        <v>1844</v>
      </c>
      <c r="E480">
        <v>1</v>
      </c>
      <c r="P480">
        <v>1</v>
      </c>
      <c r="V480">
        <v>1</v>
      </c>
      <c r="AF480">
        <v>1</v>
      </c>
      <c r="AN480" s="26">
        <v>1</v>
      </c>
      <c r="AP480" s="26">
        <v>1</v>
      </c>
      <c r="AV480" s="26">
        <v>1</v>
      </c>
      <c r="AZ480" s="26">
        <v>1</v>
      </c>
      <c r="BB480">
        <v>1</v>
      </c>
      <c r="BH480" t="s">
        <v>425</v>
      </c>
    </row>
    <row r="482" spans="60:60" x14ac:dyDescent="0.3">
      <c r="BH482" t="s">
        <v>426</v>
      </c>
    </row>
    <row r="483" spans="60:60" x14ac:dyDescent="0.3">
      <c r="BH483" t="s">
        <v>427</v>
      </c>
    </row>
    <row r="484" spans="60:60" x14ac:dyDescent="0.3">
      <c r="BH484" t="s">
        <v>428</v>
      </c>
    </row>
    <row r="485" spans="60:60" x14ac:dyDescent="0.3">
      <c r="BH485" t="s">
        <v>429</v>
      </c>
    </row>
    <row r="486" spans="60:60" x14ac:dyDescent="0.3">
      <c r="BH486" t="s">
        <v>430</v>
      </c>
    </row>
    <row r="488" spans="60:60" x14ac:dyDescent="0.3">
      <c r="BH488" t="s">
        <v>431</v>
      </c>
    </row>
    <row r="490" spans="60:60" x14ac:dyDescent="0.3">
      <c r="BH490" t="s">
        <v>432</v>
      </c>
    </row>
    <row r="492" spans="60:60" x14ac:dyDescent="0.3">
      <c r="BH492" t="s">
        <v>433</v>
      </c>
    </row>
    <row r="494" spans="60:60" x14ac:dyDescent="0.3">
      <c r="BH494" t="s">
        <v>434</v>
      </c>
    </row>
    <row r="495" spans="60:60" x14ac:dyDescent="0.3">
      <c r="BH495" t="s">
        <v>36</v>
      </c>
    </row>
    <row r="496" spans="60:60" x14ac:dyDescent="0.3">
      <c r="BH496" t="s">
        <v>435</v>
      </c>
    </row>
    <row r="498" spans="1:60" x14ac:dyDescent="0.3">
      <c r="BH498" t="s">
        <v>426</v>
      </c>
    </row>
    <row r="499" spans="1:60" x14ac:dyDescent="0.3">
      <c r="BH499" t="s">
        <v>436</v>
      </c>
    </row>
    <row r="500" spans="1:60" x14ac:dyDescent="0.3">
      <c r="BH500" t="s">
        <v>437</v>
      </c>
    </row>
    <row r="501" spans="1:60" x14ac:dyDescent="0.3">
      <c r="BH501" t="s">
        <v>438</v>
      </c>
    </row>
    <row r="502" spans="1:60" x14ac:dyDescent="0.3">
      <c r="BH502" t="s">
        <v>439</v>
      </c>
    </row>
    <row r="504" spans="1:60" x14ac:dyDescent="0.3">
      <c r="BH504" t="s">
        <v>440</v>
      </c>
    </row>
    <row r="506" spans="1:60" x14ac:dyDescent="0.3">
      <c r="BH506" t="s">
        <v>441</v>
      </c>
    </row>
    <row r="508" spans="1:60" x14ac:dyDescent="0.3">
      <c r="BH508" t="s">
        <v>442</v>
      </c>
    </row>
    <row r="509" spans="1:60" x14ac:dyDescent="0.3">
      <c r="BH509" t="s">
        <v>443</v>
      </c>
    </row>
    <row r="510" spans="1:60" x14ac:dyDescent="0.3">
      <c r="BH510" t="s">
        <v>444</v>
      </c>
    </row>
    <row r="512" spans="1:60" x14ac:dyDescent="0.3">
      <c r="A512" t="s">
        <v>1845</v>
      </c>
      <c r="E512">
        <v>1</v>
      </c>
      <c r="P512">
        <v>1</v>
      </c>
      <c r="V512">
        <v>1</v>
      </c>
      <c r="AF512">
        <v>1</v>
      </c>
      <c r="AI512" s="26">
        <v>1</v>
      </c>
      <c r="AM512" s="26">
        <v>19</v>
      </c>
      <c r="AP512" s="26">
        <v>1</v>
      </c>
      <c r="AT512" s="26">
        <v>1</v>
      </c>
      <c r="AZ512" s="26">
        <v>1</v>
      </c>
      <c r="BC512">
        <v>1</v>
      </c>
      <c r="BH512" t="s">
        <v>445</v>
      </c>
    </row>
    <row r="513" spans="60:60" x14ac:dyDescent="0.3">
      <c r="BH513" t="s">
        <v>446</v>
      </c>
    </row>
    <row r="514" spans="60:60" x14ac:dyDescent="0.3">
      <c r="BH514" t="s">
        <v>447</v>
      </c>
    </row>
    <row r="515" spans="60:60" x14ac:dyDescent="0.3">
      <c r="BH515" t="s">
        <v>448</v>
      </c>
    </row>
    <row r="516" spans="60:60" x14ac:dyDescent="0.3">
      <c r="BH516" t="s">
        <v>449</v>
      </c>
    </row>
    <row r="517" spans="60:60" x14ac:dyDescent="0.3">
      <c r="BH517" t="s">
        <v>450</v>
      </c>
    </row>
    <row r="518" spans="60:60" x14ac:dyDescent="0.3">
      <c r="BH518" t="s">
        <v>451</v>
      </c>
    </row>
    <row r="519" spans="60:60" x14ac:dyDescent="0.3">
      <c r="BH519" t="s">
        <v>452</v>
      </c>
    </row>
    <row r="520" spans="60:60" x14ac:dyDescent="0.3">
      <c r="BH520" t="s">
        <v>453</v>
      </c>
    </row>
    <row r="521" spans="60:60" x14ac:dyDescent="0.3">
      <c r="BH521" t="s">
        <v>1</v>
      </c>
    </row>
    <row r="522" spans="60:60" x14ac:dyDescent="0.3">
      <c r="BH522" t="s">
        <v>454</v>
      </c>
    </row>
    <row r="524" spans="60:60" x14ac:dyDescent="0.3">
      <c r="BH524" t="s">
        <v>455</v>
      </c>
    </row>
    <row r="525" spans="60:60" x14ac:dyDescent="0.3">
      <c r="BH525" t="s">
        <v>456</v>
      </c>
    </row>
    <row r="527" spans="60:60" x14ac:dyDescent="0.3">
      <c r="BH527" t="s">
        <v>457</v>
      </c>
    </row>
    <row r="529" spans="57:60" x14ac:dyDescent="0.3">
      <c r="BE529">
        <v>1</v>
      </c>
      <c r="BH529" t="s">
        <v>458</v>
      </c>
    </row>
    <row r="530" spans="57:60" x14ac:dyDescent="0.3">
      <c r="BH530" t="s">
        <v>459</v>
      </c>
    </row>
    <row r="531" spans="57:60" x14ac:dyDescent="0.3">
      <c r="BH531" t="s">
        <v>460</v>
      </c>
    </row>
    <row r="532" spans="57:60" x14ac:dyDescent="0.3">
      <c r="BH532" t="s">
        <v>461</v>
      </c>
    </row>
    <row r="533" spans="57:60" x14ac:dyDescent="0.3">
      <c r="BH533" t="s">
        <v>15</v>
      </c>
    </row>
    <row r="534" spans="57:60" x14ac:dyDescent="0.3">
      <c r="BH534" t="s">
        <v>462</v>
      </c>
    </row>
    <row r="536" spans="57:60" x14ac:dyDescent="0.3">
      <c r="BH536" t="s">
        <v>463</v>
      </c>
    </row>
    <row r="538" spans="57:60" x14ac:dyDescent="0.3">
      <c r="BH538" t="s">
        <v>464</v>
      </c>
    </row>
    <row r="540" spans="57:60" x14ac:dyDescent="0.3">
      <c r="BH540" t="s">
        <v>465</v>
      </c>
    </row>
    <row r="542" spans="57:60" x14ac:dyDescent="0.3">
      <c r="BH542" t="s">
        <v>461</v>
      </c>
    </row>
    <row r="543" spans="57:60" x14ac:dyDescent="0.3">
      <c r="BH543" t="s">
        <v>466</v>
      </c>
    </row>
    <row r="544" spans="57:60" x14ac:dyDescent="0.3">
      <c r="BH544" t="s">
        <v>36</v>
      </c>
    </row>
    <row r="545" spans="60:60" x14ac:dyDescent="0.3">
      <c r="BH545" t="s">
        <v>467</v>
      </c>
    </row>
    <row r="546" spans="60:60" x14ac:dyDescent="0.3">
      <c r="BH546" t="s">
        <v>468</v>
      </c>
    </row>
    <row r="547" spans="60:60" x14ac:dyDescent="0.3">
      <c r="BH547" t="s">
        <v>469</v>
      </c>
    </row>
    <row r="548" spans="60:60" x14ac:dyDescent="0.3">
      <c r="BH548" t="s">
        <v>470</v>
      </c>
    </row>
    <row r="550" spans="60:60" x14ac:dyDescent="0.3">
      <c r="BH550" t="s">
        <v>471</v>
      </c>
    </row>
    <row r="552" spans="60:60" x14ac:dyDescent="0.3">
      <c r="BH552" t="s">
        <v>472</v>
      </c>
    </row>
    <row r="554" spans="60:60" x14ac:dyDescent="0.3">
      <c r="BH554" t="s">
        <v>473</v>
      </c>
    </row>
    <row r="556" spans="60:60" x14ac:dyDescent="0.3">
      <c r="BH556" t="s">
        <v>474</v>
      </c>
    </row>
    <row r="558" spans="60:60" x14ac:dyDescent="0.3">
      <c r="BH558" t="s">
        <v>475</v>
      </c>
    </row>
    <row r="560" spans="60:60" x14ac:dyDescent="0.3">
      <c r="BH560" t="s">
        <v>476</v>
      </c>
    </row>
    <row r="562" spans="1:60" x14ac:dyDescent="0.3">
      <c r="A562" t="s">
        <v>1834</v>
      </c>
      <c r="F562" s="49">
        <v>1</v>
      </c>
      <c r="Q562">
        <v>1</v>
      </c>
      <c r="X562">
        <v>1</v>
      </c>
      <c r="AC562">
        <v>1</v>
      </c>
      <c r="AJ562" s="26">
        <v>1</v>
      </c>
      <c r="AM562" s="26">
        <v>45</v>
      </c>
      <c r="AP562" s="26">
        <v>1</v>
      </c>
      <c r="AT562" s="26">
        <v>1</v>
      </c>
      <c r="AZ562" s="26">
        <v>1</v>
      </c>
      <c r="BB562">
        <v>1</v>
      </c>
      <c r="BH562" t="s">
        <v>477</v>
      </c>
    </row>
    <row r="563" spans="1:60" x14ac:dyDescent="0.3">
      <c r="BH563" t="s">
        <v>478</v>
      </c>
    </row>
    <row r="564" spans="1:60" x14ac:dyDescent="0.3">
      <c r="BH564" t="s">
        <v>479</v>
      </c>
    </row>
    <row r="565" spans="1:60" x14ac:dyDescent="0.3">
      <c r="BH565" t="s">
        <v>480</v>
      </c>
    </row>
    <row r="566" spans="1:60" x14ac:dyDescent="0.3">
      <c r="BH566" t="s">
        <v>481</v>
      </c>
    </row>
    <row r="568" spans="1:60" x14ac:dyDescent="0.3">
      <c r="BH568" t="s">
        <v>482</v>
      </c>
    </row>
    <row r="569" spans="1:60" x14ac:dyDescent="0.3">
      <c r="BH569" t="s">
        <v>483</v>
      </c>
    </row>
    <row r="571" spans="1:60" x14ac:dyDescent="0.3">
      <c r="BH571" t="s">
        <v>484</v>
      </c>
    </row>
    <row r="573" spans="1:60" x14ac:dyDescent="0.3">
      <c r="BH573" t="s">
        <v>485</v>
      </c>
    </row>
    <row r="575" spans="1:60" x14ac:dyDescent="0.3">
      <c r="BH575" t="s">
        <v>486</v>
      </c>
    </row>
    <row r="577" spans="60:60" x14ac:dyDescent="0.3">
      <c r="BH577" t="s">
        <v>487</v>
      </c>
    </row>
    <row r="579" spans="60:60" x14ac:dyDescent="0.3">
      <c r="BH579" t="s">
        <v>488</v>
      </c>
    </row>
    <row r="581" spans="60:60" x14ac:dyDescent="0.3">
      <c r="BH581" t="s">
        <v>489</v>
      </c>
    </row>
    <row r="582" spans="60:60" x14ac:dyDescent="0.3">
      <c r="BH582" t="s">
        <v>490</v>
      </c>
    </row>
    <row r="584" spans="60:60" x14ac:dyDescent="0.3">
      <c r="BH584" t="s">
        <v>491</v>
      </c>
    </row>
    <row r="586" spans="60:60" x14ac:dyDescent="0.3">
      <c r="BH586" t="s">
        <v>492</v>
      </c>
    </row>
    <row r="587" spans="60:60" x14ac:dyDescent="0.3">
      <c r="BH587" t="s">
        <v>8</v>
      </c>
    </row>
    <row r="588" spans="60:60" x14ac:dyDescent="0.3">
      <c r="BH588" t="s">
        <v>493</v>
      </c>
    </row>
    <row r="589" spans="60:60" x14ac:dyDescent="0.3">
      <c r="BH589" t="s">
        <v>494</v>
      </c>
    </row>
    <row r="591" spans="60:60" x14ac:dyDescent="0.3">
      <c r="BH591" t="s">
        <v>495</v>
      </c>
    </row>
    <row r="593" spans="1:60" x14ac:dyDescent="0.3">
      <c r="A593" t="s">
        <v>1851</v>
      </c>
      <c r="F593" s="49">
        <v>1</v>
      </c>
      <c r="Q593">
        <v>1</v>
      </c>
      <c r="X593">
        <v>1</v>
      </c>
      <c r="AC593">
        <v>1</v>
      </c>
      <c r="AK593" s="26">
        <v>1</v>
      </c>
      <c r="AM593" s="26">
        <v>55</v>
      </c>
      <c r="AP593" s="26">
        <v>1</v>
      </c>
      <c r="AT593" s="26">
        <v>1</v>
      </c>
      <c r="AZ593" s="26">
        <v>1</v>
      </c>
      <c r="BB593">
        <v>1</v>
      </c>
      <c r="BH593" t="s">
        <v>496</v>
      </c>
    </row>
    <row r="594" spans="1:60" x14ac:dyDescent="0.3">
      <c r="BH594" t="s">
        <v>478</v>
      </c>
    </row>
    <row r="595" spans="1:60" x14ac:dyDescent="0.3">
      <c r="BH595" t="s">
        <v>497</v>
      </c>
    </row>
    <row r="596" spans="1:60" x14ac:dyDescent="0.3">
      <c r="BH596" t="s">
        <v>479</v>
      </c>
    </row>
    <row r="597" spans="1:60" x14ac:dyDescent="0.3">
      <c r="BH597" t="s">
        <v>480</v>
      </c>
    </row>
    <row r="598" spans="1:60" x14ac:dyDescent="0.3">
      <c r="BH598" t="s">
        <v>481</v>
      </c>
    </row>
    <row r="600" spans="1:60" x14ac:dyDescent="0.3">
      <c r="BH600" t="s">
        <v>482</v>
      </c>
    </row>
    <row r="601" spans="1:60" x14ac:dyDescent="0.3">
      <c r="BH601" t="s">
        <v>483</v>
      </c>
    </row>
    <row r="603" spans="1:60" x14ac:dyDescent="0.3">
      <c r="BH603" t="s">
        <v>484</v>
      </c>
    </row>
    <row r="605" spans="1:60" x14ac:dyDescent="0.3">
      <c r="BH605" t="s">
        <v>485</v>
      </c>
    </row>
    <row r="607" spans="1:60" x14ac:dyDescent="0.3">
      <c r="BH607" t="s">
        <v>486</v>
      </c>
    </row>
    <row r="609" spans="60:60" x14ac:dyDescent="0.3">
      <c r="BH609" t="s">
        <v>487</v>
      </c>
    </row>
    <row r="611" spans="60:60" x14ac:dyDescent="0.3">
      <c r="BH611" t="s">
        <v>488</v>
      </c>
    </row>
    <row r="613" spans="60:60" x14ac:dyDescent="0.3">
      <c r="BH613" t="s">
        <v>489</v>
      </c>
    </row>
    <row r="614" spans="60:60" x14ac:dyDescent="0.3">
      <c r="BH614" t="s">
        <v>490</v>
      </c>
    </row>
    <row r="616" spans="60:60" x14ac:dyDescent="0.3">
      <c r="BH616" t="s">
        <v>491</v>
      </c>
    </row>
    <row r="618" spans="60:60" x14ac:dyDescent="0.3">
      <c r="BH618" t="s">
        <v>492</v>
      </c>
    </row>
    <row r="619" spans="60:60" x14ac:dyDescent="0.3">
      <c r="BH619" t="s">
        <v>8</v>
      </c>
    </row>
    <row r="620" spans="60:60" x14ac:dyDescent="0.3">
      <c r="BH620" t="s">
        <v>493</v>
      </c>
    </row>
    <row r="621" spans="60:60" x14ac:dyDescent="0.3">
      <c r="BH621" t="s">
        <v>494</v>
      </c>
    </row>
    <row r="623" spans="60:60" x14ac:dyDescent="0.3">
      <c r="BH623" t="s">
        <v>495</v>
      </c>
    </row>
    <row r="625" spans="58:60" x14ac:dyDescent="0.3">
      <c r="BF625">
        <v>1</v>
      </c>
      <c r="BH625" t="s">
        <v>498</v>
      </c>
    </row>
    <row r="626" spans="58:60" x14ac:dyDescent="0.3">
      <c r="BH626" t="s">
        <v>499</v>
      </c>
    </row>
    <row r="627" spans="58:60" x14ac:dyDescent="0.3">
      <c r="BH627" t="s">
        <v>500</v>
      </c>
    </row>
    <row r="628" spans="58:60" x14ac:dyDescent="0.3">
      <c r="BH628" t="s">
        <v>501</v>
      </c>
    </row>
    <row r="629" spans="58:60" x14ac:dyDescent="0.3">
      <c r="BH629" t="s">
        <v>502</v>
      </c>
    </row>
    <row r="630" spans="58:60" x14ac:dyDescent="0.3">
      <c r="BH630" t="s">
        <v>503</v>
      </c>
    </row>
    <row r="632" spans="58:60" x14ac:dyDescent="0.3">
      <c r="BH632" t="s">
        <v>504</v>
      </c>
    </row>
    <row r="634" spans="58:60" x14ac:dyDescent="0.3">
      <c r="BH634" t="s">
        <v>505</v>
      </c>
    </row>
    <row r="636" spans="58:60" x14ac:dyDescent="0.3">
      <c r="BH636" t="s">
        <v>506</v>
      </c>
    </row>
    <row r="638" spans="58:60" x14ac:dyDescent="0.3">
      <c r="BH638" t="s">
        <v>507</v>
      </c>
    </row>
    <row r="640" spans="58:60" x14ac:dyDescent="0.3">
      <c r="BH640" t="s">
        <v>508</v>
      </c>
    </row>
    <row r="642" spans="1:60" x14ac:dyDescent="0.3">
      <c r="BH642" t="s">
        <v>509</v>
      </c>
    </row>
    <row r="643" spans="1:60" x14ac:dyDescent="0.3">
      <c r="BH643" t="s">
        <v>510</v>
      </c>
    </row>
    <row r="645" spans="1:60" x14ac:dyDescent="0.3">
      <c r="BH645" t="s">
        <v>511</v>
      </c>
    </row>
    <row r="646" spans="1:60" x14ac:dyDescent="0.3">
      <c r="BH646" t="s">
        <v>512</v>
      </c>
    </row>
    <row r="647" spans="1:60" x14ac:dyDescent="0.3">
      <c r="BH647" t="s">
        <v>513</v>
      </c>
    </row>
    <row r="649" spans="1:60" x14ac:dyDescent="0.3">
      <c r="BH649" t="s">
        <v>514</v>
      </c>
    </row>
    <row r="651" spans="1:60" x14ac:dyDescent="0.3">
      <c r="BH651" t="s">
        <v>515</v>
      </c>
    </row>
    <row r="652" spans="1:60" x14ac:dyDescent="0.3">
      <c r="BH652" t="s">
        <v>516</v>
      </c>
    </row>
    <row r="654" spans="1:60" x14ac:dyDescent="0.3">
      <c r="A654" t="s">
        <v>1852</v>
      </c>
      <c r="F654" s="49">
        <v>1</v>
      </c>
      <c r="P654">
        <v>1</v>
      </c>
      <c r="U654">
        <v>1</v>
      </c>
      <c r="AB654">
        <v>1</v>
      </c>
      <c r="AN654" s="26">
        <v>1</v>
      </c>
      <c r="AP654" s="26">
        <v>1</v>
      </c>
      <c r="AV654" s="26">
        <v>1</v>
      </c>
      <c r="AZ654" s="26">
        <v>1</v>
      </c>
      <c r="BB654">
        <v>1</v>
      </c>
      <c r="BH654" t="s">
        <v>517</v>
      </c>
    </row>
    <row r="655" spans="1:60" x14ac:dyDescent="0.3">
      <c r="BH655" t="s">
        <v>31</v>
      </c>
    </row>
    <row r="656" spans="1:60" x14ac:dyDescent="0.3">
      <c r="BH656" t="s">
        <v>518</v>
      </c>
    </row>
    <row r="657" spans="1:60" x14ac:dyDescent="0.3">
      <c r="BH657" t="s">
        <v>519</v>
      </c>
    </row>
    <row r="658" spans="1:60" x14ac:dyDescent="0.3">
      <c r="BH658" t="s">
        <v>27</v>
      </c>
    </row>
    <row r="660" spans="1:60" x14ac:dyDescent="0.3">
      <c r="BH660" t="s">
        <v>520</v>
      </c>
    </row>
    <row r="662" spans="1:60" x14ac:dyDescent="0.3">
      <c r="BH662" t="s">
        <v>521</v>
      </c>
    </row>
    <row r="664" spans="1:60" x14ac:dyDescent="0.3">
      <c r="BH664" t="s">
        <v>522</v>
      </c>
    </row>
    <row r="666" spans="1:60" x14ac:dyDescent="0.3">
      <c r="BH666" t="s">
        <v>523</v>
      </c>
    </row>
    <row r="667" spans="1:60" x14ac:dyDescent="0.3">
      <c r="BH667" t="s">
        <v>524</v>
      </c>
    </row>
    <row r="669" spans="1:60" x14ac:dyDescent="0.3">
      <c r="A669" t="s">
        <v>1853</v>
      </c>
      <c r="G669">
        <v>1</v>
      </c>
      <c r="S669">
        <v>1</v>
      </c>
      <c r="W669">
        <v>1</v>
      </c>
      <c r="AF669">
        <v>1</v>
      </c>
      <c r="AI669" s="26">
        <v>1</v>
      </c>
      <c r="AM669" s="26">
        <v>28</v>
      </c>
      <c r="AP669" s="26">
        <v>1</v>
      </c>
      <c r="AV669" s="26">
        <v>1</v>
      </c>
      <c r="AZ669" s="26">
        <v>1</v>
      </c>
      <c r="BB669">
        <v>1</v>
      </c>
      <c r="BH669" t="s">
        <v>525</v>
      </c>
    </row>
    <row r="670" spans="1:60" x14ac:dyDescent="0.3">
      <c r="BH670" t="s">
        <v>526</v>
      </c>
    </row>
    <row r="671" spans="1:60" x14ac:dyDescent="0.3">
      <c r="BH671" t="s">
        <v>527</v>
      </c>
    </row>
    <row r="672" spans="1:60" x14ac:dyDescent="0.3">
      <c r="BH672" t="s">
        <v>528</v>
      </c>
    </row>
    <row r="674" spans="1:60" x14ac:dyDescent="0.3">
      <c r="BH674" t="s">
        <v>529</v>
      </c>
    </row>
    <row r="675" spans="1:60" x14ac:dyDescent="0.3">
      <c r="BH675" t="s">
        <v>530</v>
      </c>
    </row>
    <row r="677" spans="1:60" x14ac:dyDescent="0.3">
      <c r="BH677" t="s">
        <v>531</v>
      </c>
    </row>
    <row r="679" spans="1:60" x14ac:dyDescent="0.3">
      <c r="BH679" t="s">
        <v>532</v>
      </c>
    </row>
    <row r="681" spans="1:60" x14ac:dyDescent="0.3">
      <c r="BH681" t="s">
        <v>533</v>
      </c>
    </row>
    <row r="683" spans="1:60" x14ac:dyDescent="0.3">
      <c r="BH683" t="s">
        <v>534</v>
      </c>
    </row>
    <row r="685" spans="1:60" x14ac:dyDescent="0.3">
      <c r="BH685" t="s">
        <v>535</v>
      </c>
    </row>
    <row r="686" spans="1:60" x14ac:dyDescent="0.3">
      <c r="BH686" t="s">
        <v>536</v>
      </c>
    </row>
    <row r="688" spans="1:60" x14ac:dyDescent="0.3">
      <c r="A688" t="s">
        <v>1854</v>
      </c>
      <c r="G688">
        <v>1</v>
      </c>
      <c r="S688">
        <v>1</v>
      </c>
      <c r="U688">
        <v>1</v>
      </c>
      <c r="AE688">
        <v>1</v>
      </c>
      <c r="AJ688" s="26">
        <v>1</v>
      </c>
      <c r="AM688" s="26">
        <v>32</v>
      </c>
      <c r="AP688" s="26">
        <v>1</v>
      </c>
      <c r="AV688" s="26">
        <v>1</v>
      </c>
      <c r="AZ688" s="26">
        <v>1</v>
      </c>
      <c r="BC688">
        <v>1</v>
      </c>
      <c r="BH688" t="s">
        <v>537</v>
      </c>
    </row>
    <row r="689" spans="60:60" x14ac:dyDescent="0.3">
      <c r="BH689" t="s">
        <v>538</v>
      </c>
    </row>
    <row r="690" spans="60:60" x14ac:dyDescent="0.3">
      <c r="BH690" t="s">
        <v>539</v>
      </c>
    </row>
    <row r="691" spans="60:60" x14ac:dyDescent="0.3">
      <c r="BH691" t="s">
        <v>540</v>
      </c>
    </row>
    <row r="692" spans="60:60" x14ac:dyDescent="0.3">
      <c r="BH692" t="s">
        <v>541</v>
      </c>
    </row>
    <row r="694" spans="60:60" x14ac:dyDescent="0.3">
      <c r="BH694" t="s">
        <v>398</v>
      </c>
    </row>
    <row r="696" spans="60:60" x14ac:dyDescent="0.3">
      <c r="BH696" t="s">
        <v>542</v>
      </c>
    </row>
    <row r="698" spans="60:60" x14ac:dyDescent="0.3">
      <c r="BH698" t="s">
        <v>543</v>
      </c>
    </row>
    <row r="700" spans="60:60" x14ac:dyDescent="0.3">
      <c r="BH700" t="s">
        <v>544</v>
      </c>
    </row>
    <row r="702" spans="60:60" x14ac:dyDescent="0.3">
      <c r="BH702" t="s">
        <v>545</v>
      </c>
    </row>
    <row r="704" spans="60:60" x14ac:dyDescent="0.3">
      <c r="BH704" t="s">
        <v>546</v>
      </c>
    </row>
    <row r="706" spans="60:60" x14ac:dyDescent="0.3">
      <c r="BH706" t="s">
        <v>547</v>
      </c>
    </row>
    <row r="708" spans="60:60" x14ac:dyDescent="0.3">
      <c r="BH708" t="s">
        <v>548</v>
      </c>
    </row>
    <row r="710" spans="60:60" x14ac:dyDescent="0.3">
      <c r="BH710" t="s">
        <v>1</v>
      </c>
    </row>
    <row r="711" spans="60:60" x14ac:dyDescent="0.3">
      <c r="BH711" t="s">
        <v>24</v>
      </c>
    </row>
    <row r="712" spans="60:60" x14ac:dyDescent="0.3">
      <c r="BH712" t="s">
        <v>549</v>
      </c>
    </row>
    <row r="713" spans="60:60" x14ac:dyDescent="0.3">
      <c r="BH713" t="s">
        <v>550</v>
      </c>
    </row>
    <row r="714" spans="60:60" x14ac:dyDescent="0.3">
      <c r="BH714" t="s">
        <v>551</v>
      </c>
    </row>
    <row r="715" spans="60:60" x14ac:dyDescent="0.3">
      <c r="BH715" t="s">
        <v>552</v>
      </c>
    </row>
    <row r="716" spans="60:60" x14ac:dyDescent="0.3">
      <c r="BH716" t="s">
        <v>553</v>
      </c>
    </row>
    <row r="718" spans="60:60" x14ac:dyDescent="0.3">
      <c r="BH718" t="s">
        <v>554</v>
      </c>
    </row>
    <row r="720" spans="60:60" x14ac:dyDescent="0.3">
      <c r="BH720" t="s">
        <v>9</v>
      </c>
    </row>
    <row r="721" spans="60:60" x14ac:dyDescent="0.3">
      <c r="BH721" t="s">
        <v>555</v>
      </c>
    </row>
    <row r="723" spans="60:60" x14ac:dyDescent="0.3">
      <c r="BH723" t="s">
        <v>556</v>
      </c>
    </row>
    <row r="725" spans="60:60" x14ac:dyDescent="0.3">
      <c r="BH725" t="s">
        <v>557</v>
      </c>
    </row>
    <row r="727" spans="60:60" x14ac:dyDescent="0.3">
      <c r="BH727" t="s">
        <v>558</v>
      </c>
    </row>
    <row r="728" spans="60:60" x14ac:dyDescent="0.3">
      <c r="BH728" t="s">
        <v>559</v>
      </c>
    </row>
    <row r="730" spans="60:60" x14ac:dyDescent="0.3">
      <c r="BH730" t="s">
        <v>560</v>
      </c>
    </row>
    <row r="731" spans="60:60" x14ac:dyDescent="0.3">
      <c r="BH731" t="s">
        <v>24</v>
      </c>
    </row>
    <row r="733" spans="60:60" x14ac:dyDescent="0.3">
      <c r="BH733" t="s">
        <v>561</v>
      </c>
    </row>
    <row r="734" spans="60:60" x14ac:dyDescent="0.3">
      <c r="BH734" t="s">
        <v>562</v>
      </c>
    </row>
    <row r="735" spans="60:60" x14ac:dyDescent="0.3">
      <c r="BH735" t="s">
        <v>563</v>
      </c>
    </row>
    <row r="736" spans="60:60" x14ac:dyDescent="0.3">
      <c r="BH736" t="s">
        <v>564</v>
      </c>
    </row>
    <row r="737" spans="1:60" x14ac:dyDescent="0.3">
      <c r="BH737" t="s">
        <v>565</v>
      </c>
    </row>
    <row r="739" spans="1:60" x14ac:dyDescent="0.3">
      <c r="BH739" t="s">
        <v>566</v>
      </c>
    </row>
    <row r="741" spans="1:60" x14ac:dyDescent="0.3">
      <c r="BH741" t="s">
        <v>567</v>
      </c>
    </row>
    <row r="743" spans="1:60" x14ac:dyDescent="0.3">
      <c r="BH743" t="s">
        <v>568</v>
      </c>
    </row>
    <row r="745" spans="1:60" x14ac:dyDescent="0.3">
      <c r="BH745" t="s">
        <v>569</v>
      </c>
    </row>
    <row r="747" spans="1:60" x14ac:dyDescent="0.3">
      <c r="A747" t="s">
        <v>1855</v>
      </c>
      <c r="G747">
        <v>1</v>
      </c>
      <c r="P747">
        <v>1</v>
      </c>
      <c r="V747">
        <v>1</v>
      </c>
      <c r="AB747">
        <v>1</v>
      </c>
      <c r="AL747" s="26">
        <v>1</v>
      </c>
      <c r="AM747" s="26">
        <v>73</v>
      </c>
      <c r="AP747" s="26">
        <v>1</v>
      </c>
      <c r="AT747" s="26">
        <v>1</v>
      </c>
      <c r="AZ747" s="26">
        <v>1</v>
      </c>
      <c r="BB747">
        <v>1</v>
      </c>
      <c r="BH747" t="s">
        <v>570</v>
      </c>
    </row>
    <row r="748" spans="1:60" x14ac:dyDescent="0.3">
      <c r="BH748" t="s">
        <v>571</v>
      </c>
    </row>
    <row r="749" spans="1:60" x14ac:dyDescent="0.3">
      <c r="BH749" t="s">
        <v>572</v>
      </c>
    </row>
    <row r="751" spans="1:60" x14ac:dyDescent="0.3">
      <c r="BH751" t="s">
        <v>573</v>
      </c>
    </row>
    <row r="753" spans="60:60" x14ac:dyDescent="0.3">
      <c r="BH753" t="s">
        <v>574</v>
      </c>
    </row>
    <row r="755" spans="60:60" x14ac:dyDescent="0.3">
      <c r="BH755" t="s">
        <v>575</v>
      </c>
    </row>
    <row r="757" spans="60:60" x14ac:dyDescent="0.3">
      <c r="BH757" t="s">
        <v>576</v>
      </c>
    </row>
    <row r="759" spans="60:60" x14ac:dyDescent="0.3">
      <c r="BH759" t="s">
        <v>577</v>
      </c>
    </row>
    <row r="761" spans="60:60" x14ac:dyDescent="0.3">
      <c r="BH761" t="s">
        <v>578</v>
      </c>
    </row>
    <row r="763" spans="60:60" x14ac:dyDescent="0.3">
      <c r="BH763" t="s">
        <v>579</v>
      </c>
    </row>
    <row r="765" spans="60:60" x14ac:dyDescent="0.3">
      <c r="BH765" t="s">
        <v>580</v>
      </c>
    </row>
    <row r="767" spans="60:60" x14ac:dyDescent="0.3">
      <c r="BH767" t="s">
        <v>581</v>
      </c>
    </row>
    <row r="769" spans="60:60" x14ac:dyDescent="0.3">
      <c r="BH769" t="s">
        <v>582</v>
      </c>
    </row>
    <row r="770" spans="60:60" x14ac:dyDescent="0.3">
      <c r="BH770" t="s">
        <v>583</v>
      </c>
    </row>
    <row r="772" spans="60:60" x14ac:dyDescent="0.3">
      <c r="BH772" t="s">
        <v>584</v>
      </c>
    </row>
    <row r="774" spans="60:60" x14ac:dyDescent="0.3">
      <c r="BH774" t="s">
        <v>585</v>
      </c>
    </row>
    <row r="776" spans="60:60" x14ac:dyDescent="0.3">
      <c r="BH776" t="s">
        <v>586</v>
      </c>
    </row>
    <row r="778" spans="60:60" x14ac:dyDescent="0.3">
      <c r="BH778" t="s">
        <v>587</v>
      </c>
    </row>
    <row r="779" spans="60:60" x14ac:dyDescent="0.3">
      <c r="BH779" t="s">
        <v>588</v>
      </c>
    </row>
    <row r="780" spans="60:60" x14ac:dyDescent="0.3">
      <c r="BH780" t="s">
        <v>589</v>
      </c>
    </row>
    <row r="781" spans="60:60" x14ac:dyDescent="0.3">
      <c r="BH781" t="s">
        <v>590</v>
      </c>
    </row>
    <row r="783" spans="60:60" x14ac:dyDescent="0.3">
      <c r="BH783" t="s">
        <v>591</v>
      </c>
    </row>
    <row r="785" spans="1:60" x14ac:dyDescent="0.3">
      <c r="BH785" t="s">
        <v>10</v>
      </c>
    </row>
    <row r="786" spans="1:60" x14ac:dyDescent="0.3">
      <c r="BH786" t="s">
        <v>592</v>
      </c>
    </row>
    <row r="788" spans="1:60" x14ac:dyDescent="0.3">
      <c r="BH788" t="s">
        <v>593</v>
      </c>
    </row>
    <row r="790" spans="1:60" x14ac:dyDescent="0.3">
      <c r="BH790" t="s">
        <v>594</v>
      </c>
    </row>
    <row r="792" spans="1:60" x14ac:dyDescent="0.3">
      <c r="BH792" t="s">
        <v>595</v>
      </c>
    </row>
    <row r="793" spans="1:60" x14ac:dyDescent="0.3">
      <c r="BH793" t="s">
        <v>596</v>
      </c>
    </row>
    <row r="795" spans="1:60" x14ac:dyDescent="0.3">
      <c r="A795" t="s">
        <v>1856</v>
      </c>
      <c r="G795">
        <v>1</v>
      </c>
      <c r="R795">
        <v>1</v>
      </c>
      <c r="X795">
        <v>1</v>
      </c>
      <c r="AD795">
        <v>1</v>
      </c>
      <c r="AJ795" s="26">
        <v>1</v>
      </c>
      <c r="AM795" s="26">
        <v>43</v>
      </c>
      <c r="AQ795" s="26">
        <v>1</v>
      </c>
      <c r="AT795" s="26">
        <v>1</v>
      </c>
      <c r="AZ795" s="26">
        <v>1</v>
      </c>
      <c r="BB795">
        <v>1</v>
      </c>
      <c r="BH795" t="s">
        <v>597</v>
      </c>
    </row>
    <row r="796" spans="1:60" x14ac:dyDescent="0.3">
      <c r="BH796" t="s">
        <v>598</v>
      </c>
    </row>
    <row r="797" spans="1:60" x14ac:dyDescent="0.3">
      <c r="BH797" t="s">
        <v>599</v>
      </c>
    </row>
    <row r="798" spans="1:60" x14ac:dyDescent="0.3">
      <c r="BH798" t="s">
        <v>600</v>
      </c>
    </row>
    <row r="799" spans="1:60" x14ac:dyDescent="0.3">
      <c r="BH799" t="s">
        <v>601</v>
      </c>
    </row>
    <row r="800" spans="1:60" x14ac:dyDescent="0.3">
      <c r="BH800" t="s">
        <v>602</v>
      </c>
    </row>
    <row r="802" spans="60:60" x14ac:dyDescent="0.3">
      <c r="BH802" t="s">
        <v>603</v>
      </c>
    </row>
    <row r="803" spans="60:60" x14ac:dyDescent="0.3">
      <c r="BH803" t="s">
        <v>206</v>
      </c>
    </row>
    <row r="804" spans="60:60" x14ac:dyDescent="0.3">
      <c r="BH804" t="s">
        <v>604</v>
      </c>
    </row>
    <row r="806" spans="60:60" x14ac:dyDescent="0.3">
      <c r="BH806" t="s">
        <v>605</v>
      </c>
    </row>
    <row r="808" spans="60:60" x14ac:dyDescent="0.3">
      <c r="BH808" t="s">
        <v>606</v>
      </c>
    </row>
    <row r="810" spans="60:60" x14ac:dyDescent="0.3">
      <c r="BH810" t="s">
        <v>607</v>
      </c>
    </row>
    <row r="812" spans="60:60" x14ac:dyDescent="0.3">
      <c r="BH812" t="s">
        <v>608</v>
      </c>
    </row>
    <row r="814" spans="60:60" x14ac:dyDescent="0.3">
      <c r="BH814" t="s">
        <v>609</v>
      </c>
    </row>
    <row r="816" spans="60:60" x14ac:dyDescent="0.3">
      <c r="BH816" t="s">
        <v>610</v>
      </c>
    </row>
    <row r="818" spans="60:60" x14ac:dyDescent="0.3">
      <c r="BH818" t="s">
        <v>611</v>
      </c>
    </row>
    <row r="820" spans="60:60" x14ac:dyDescent="0.3">
      <c r="BH820" t="s">
        <v>612</v>
      </c>
    </row>
    <row r="822" spans="60:60" x14ac:dyDescent="0.3">
      <c r="BH822" t="s">
        <v>613</v>
      </c>
    </row>
    <row r="823" spans="60:60" x14ac:dyDescent="0.3">
      <c r="BH823" t="s">
        <v>614</v>
      </c>
    </row>
    <row r="825" spans="60:60" x14ac:dyDescent="0.3">
      <c r="BH825" t="s">
        <v>613</v>
      </c>
    </row>
    <row r="826" spans="60:60" x14ac:dyDescent="0.3">
      <c r="BH826" t="s">
        <v>615</v>
      </c>
    </row>
    <row r="827" spans="60:60" x14ac:dyDescent="0.3">
      <c r="BH827" t="s">
        <v>616</v>
      </c>
    </row>
    <row r="828" spans="60:60" x14ac:dyDescent="0.3">
      <c r="BH828" t="s">
        <v>30</v>
      </c>
    </row>
    <row r="829" spans="60:60" x14ac:dyDescent="0.3">
      <c r="BH829" t="s">
        <v>617</v>
      </c>
    </row>
    <row r="830" spans="60:60" x14ac:dyDescent="0.3">
      <c r="BH830" t="s">
        <v>618</v>
      </c>
    </row>
    <row r="831" spans="60:60" x14ac:dyDescent="0.3">
      <c r="BH831" t="s">
        <v>619</v>
      </c>
    </row>
    <row r="832" spans="60:60" x14ac:dyDescent="0.3">
      <c r="BH832" t="s">
        <v>620</v>
      </c>
    </row>
    <row r="834" spans="60:60" x14ac:dyDescent="0.3">
      <c r="BH834" t="s">
        <v>621</v>
      </c>
    </row>
    <row r="836" spans="60:60" x14ac:dyDescent="0.3">
      <c r="BH836" t="s">
        <v>622</v>
      </c>
    </row>
    <row r="837" spans="60:60" x14ac:dyDescent="0.3">
      <c r="BH837" t="s">
        <v>623</v>
      </c>
    </row>
    <row r="838" spans="60:60" x14ac:dyDescent="0.3">
      <c r="BH838" t="s">
        <v>624</v>
      </c>
    </row>
    <row r="840" spans="60:60" x14ac:dyDescent="0.3">
      <c r="BH840" t="s">
        <v>625</v>
      </c>
    </row>
    <row r="842" spans="60:60" x14ac:dyDescent="0.3">
      <c r="BH842" t="s">
        <v>626</v>
      </c>
    </row>
    <row r="843" spans="60:60" x14ac:dyDescent="0.3">
      <c r="BH843" t="s">
        <v>627</v>
      </c>
    </row>
    <row r="845" spans="60:60" x14ac:dyDescent="0.3">
      <c r="BH845" t="s">
        <v>628</v>
      </c>
    </row>
    <row r="847" spans="60:60" x14ac:dyDescent="0.3">
      <c r="BH847" t="s">
        <v>629</v>
      </c>
    </row>
    <row r="849" spans="1:69" x14ac:dyDescent="0.3">
      <c r="BH849" t="s">
        <v>630</v>
      </c>
    </row>
    <row r="851" spans="1:69" x14ac:dyDescent="0.3">
      <c r="BH851" t="s">
        <v>631</v>
      </c>
    </row>
    <row r="853" spans="1:69" x14ac:dyDescent="0.3">
      <c r="BH853" t="s">
        <v>632</v>
      </c>
    </row>
    <row r="855" spans="1:69" x14ac:dyDescent="0.3">
      <c r="BH855" t="s">
        <v>633</v>
      </c>
    </row>
    <row r="857" spans="1:69" x14ac:dyDescent="0.3">
      <c r="BH857" t="s">
        <v>613</v>
      </c>
    </row>
    <row r="858" spans="1:69" x14ac:dyDescent="0.3">
      <c r="BH858" t="s">
        <v>634</v>
      </c>
    </row>
    <row r="859" spans="1:69" x14ac:dyDescent="0.3">
      <c r="BH859" t="s">
        <v>615</v>
      </c>
    </row>
    <row r="860" spans="1:69" x14ac:dyDescent="0.3">
      <c r="BH860" t="s">
        <v>635</v>
      </c>
    </row>
    <row r="862" spans="1:69" x14ac:dyDescent="0.3">
      <c r="A862" t="s">
        <v>1857</v>
      </c>
      <c r="G862">
        <v>1</v>
      </c>
      <c r="S862">
        <v>1</v>
      </c>
      <c r="V862">
        <v>1</v>
      </c>
      <c r="AB862">
        <v>1</v>
      </c>
      <c r="AN862" s="26">
        <v>1</v>
      </c>
      <c r="AR862" s="26">
        <v>1</v>
      </c>
      <c r="AT862" s="26">
        <v>1</v>
      </c>
      <c r="AZ862" s="26">
        <v>1</v>
      </c>
      <c r="BB862">
        <v>1</v>
      </c>
      <c r="BH862" s="58" t="s">
        <v>636</v>
      </c>
      <c r="BI862" s="58"/>
      <c r="BJ862" s="58"/>
      <c r="BK862" s="58"/>
      <c r="BL862" s="58"/>
      <c r="BM862" s="58"/>
      <c r="BN862" s="58"/>
      <c r="BO862" s="58"/>
      <c r="BP862" s="58"/>
      <c r="BQ862" s="58"/>
    </row>
    <row r="863" spans="1:69" x14ac:dyDescent="0.3">
      <c r="BH863" t="s">
        <v>637</v>
      </c>
    </row>
    <row r="864" spans="1:69" x14ac:dyDescent="0.3">
      <c r="BH864" t="s">
        <v>638</v>
      </c>
    </row>
    <row r="865" spans="58:60" x14ac:dyDescent="0.3">
      <c r="BH865" t="s">
        <v>639</v>
      </c>
    </row>
    <row r="867" spans="58:60" x14ac:dyDescent="0.3">
      <c r="BH867" t="s">
        <v>640</v>
      </c>
    </row>
    <row r="868" spans="58:60" x14ac:dyDescent="0.3">
      <c r="BH868" t="s">
        <v>641</v>
      </c>
    </row>
    <row r="870" spans="58:60" x14ac:dyDescent="0.3">
      <c r="BH870" t="s">
        <v>642</v>
      </c>
    </row>
    <row r="872" spans="58:60" x14ac:dyDescent="0.3">
      <c r="BH872" t="s">
        <v>643</v>
      </c>
    </row>
    <row r="873" spans="58:60" x14ac:dyDescent="0.3">
      <c r="BH873" t="s">
        <v>644</v>
      </c>
    </row>
    <row r="875" spans="58:60" x14ac:dyDescent="0.3">
      <c r="BF875">
        <v>9</v>
      </c>
      <c r="BH875" t="s">
        <v>645</v>
      </c>
    </row>
    <row r="876" spans="58:60" x14ac:dyDescent="0.3">
      <c r="BH876" t="s">
        <v>646</v>
      </c>
    </row>
    <row r="877" spans="58:60" x14ac:dyDescent="0.3">
      <c r="BH877" t="s">
        <v>647</v>
      </c>
    </row>
    <row r="878" spans="58:60" x14ac:dyDescent="0.3">
      <c r="BH878" t="s">
        <v>648</v>
      </c>
    </row>
    <row r="880" spans="58:60" x14ac:dyDescent="0.3">
      <c r="BH880" t="s">
        <v>649</v>
      </c>
    </row>
    <row r="881" spans="60:60" x14ac:dyDescent="0.3">
      <c r="BH881" t="s">
        <v>206</v>
      </c>
    </row>
    <row r="882" spans="60:60" x14ac:dyDescent="0.3">
      <c r="BH882" t="s">
        <v>650</v>
      </c>
    </row>
    <row r="884" spans="60:60" x14ac:dyDescent="0.3">
      <c r="BH884" t="s">
        <v>651</v>
      </c>
    </row>
    <row r="886" spans="60:60" x14ac:dyDescent="0.3">
      <c r="BH886" t="s">
        <v>652</v>
      </c>
    </row>
    <row r="888" spans="60:60" x14ac:dyDescent="0.3">
      <c r="BH888" t="s">
        <v>653</v>
      </c>
    </row>
    <row r="890" spans="60:60" x14ac:dyDescent="0.3">
      <c r="BH890" t="s">
        <v>654</v>
      </c>
    </row>
    <row r="892" spans="60:60" x14ac:dyDescent="0.3">
      <c r="BH892" t="s">
        <v>655</v>
      </c>
    </row>
    <row r="894" spans="60:60" x14ac:dyDescent="0.3">
      <c r="BH894" t="s">
        <v>656</v>
      </c>
    </row>
    <row r="895" spans="60:60" x14ac:dyDescent="0.3">
      <c r="BH895" t="s">
        <v>657</v>
      </c>
    </row>
    <row r="897" spans="1:60" x14ac:dyDescent="0.3">
      <c r="A897" t="s">
        <v>1858</v>
      </c>
      <c r="I897">
        <v>1</v>
      </c>
      <c r="P897">
        <v>1</v>
      </c>
      <c r="U897">
        <v>1</v>
      </c>
      <c r="AB897">
        <v>1</v>
      </c>
      <c r="AL897" s="26">
        <v>1</v>
      </c>
      <c r="AM897" s="26">
        <v>87</v>
      </c>
      <c r="AP897" s="26">
        <v>1</v>
      </c>
      <c r="AU897" s="26">
        <v>1</v>
      </c>
      <c r="AZ897" s="26">
        <v>1</v>
      </c>
      <c r="BB897">
        <v>1</v>
      </c>
      <c r="BH897" t="s">
        <v>658</v>
      </c>
    </row>
    <row r="898" spans="1:60" x14ac:dyDescent="0.3">
      <c r="BH898" t="s">
        <v>659</v>
      </c>
    </row>
    <row r="899" spans="1:60" x14ac:dyDescent="0.3">
      <c r="BH899" t="s">
        <v>660</v>
      </c>
    </row>
    <row r="900" spans="1:60" x14ac:dyDescent="0.3">
      <c r="BH900" t="s">
        <v>398</v>
      </c>
    </row>
    <row r="901" spans="1:60" x14ac:dyDescent="0.3">
      <c r="BH901" t="s">
        <v>661</v>
      </c>
    </row>
    <row r="902" spans="1:60" x14ac:dyDescent="0.3">
      <c r="BH902" t="s">
        <v>662</v>
      </c>
    </row>
    <row r="903" spans="1:60" x14ac:dyDescent="0.3">
      <c r="BH903" t="s">
        <v>663</v>
      </c>
    </row>
    <row r="905" spans="1:60" x14ac:dyDescent="0.3">
      <c r="BE905">
        <v>1</v>
      </c>
      <c r="BH905" t="s">
        <v>664</v>
      </c>
    </row>
    <row r="906" spans="1:60" x14ac:dyDescent="0.3">
      <c r="BH906" t="s">
        <v>665</v>
      </c>
    </row>
    <row r="907" spans="1:60" x14ac:dyDescent="0.3">
      <c r="BH907" t="s">
        <v>145</v>
      </c>
    </row>
    <row r="908" spans="1:60" x14ac:dyDescent="0.3">
      <c r="BH908" t="s">
        <v>666</v>
      </c>
    </row>
    <row r="909" spans="1:60" x14ac:dyDescent="0.3">
      <c r="BH909" t="s">
        <v>667</v>
      </c>
    </row>
    <row r="910" spans="1:60" x14ac:dyDescent="0.3">
      <c r="BH910" t="s">
        <v>668</v>
      </c>
    </row>
    <row r="911" spans="1:60" x14ac:dyDescent="0.3">
      <c r="BH911" t="s">
        <v>669</v>
      </c>
    </row>
    <row r="912" spans="1:60" x14ac:dyDescent="0.3">
      <c r="BH912" t="s">
        <v>670</v>
      </c>
    </row>
    <row r="913" spans="1:60" x14ac:dyDescent="0.3">
      <c r="BH913" t="s">
        <v>671</v>
      </c>
    </row>
    <row r="914" spans="1:60" x14ac:dyDescent="0.3">
      <c r="BH914" t="s">
        <v>672</v>
      </c>
    </row>
    <row r="916" spans="1:60" x14ac:dyDescent="0.3">
      <c r="A916" t="s">
        <v>1859</v>
      </c>
      <c r="H916" s="49">
        <v>1</v>
      </c>
      <c r="S916">
        <v>1</v>
      </c>
      <c r="W916">
        <v>1</v>
      </c>
      <c r="AF916">
        <v>1</v>
      </c>
      <c r="AN916" s="26">
        <v>1</v>
      </c>
      <c r="AP916" s="26">
        <v>1</v>
      </c>
      <c r="AV916" s="26">
        <v>1</v>
      </c>
      <c r="AZ916" s="26">
        <v>1</v>
      </c>
      <c r="BB916">
        <v>1</v>
      </c>
      <c r="BH916" t="s">
        <v>673</v>
      </c>
    </row>
    <row r="917" spans="1:60" x14ac:dyDescent="0.3">
      <c r="BH917" t="s">
        <v>674</v>
      </c>
    </row>
    <row r="919" spans="1:60" x14ac:dyDescent="0.3">
      <c r="A919" t="s">
        <v>1860</v>
      </c>
      <c r="H919" s="49">
        <v>1</v>
      </c>
      <c r="P919">
        <v>1</v>
      </c>
      <c r="X919">
        <v>1</v>
      </c>
      <c r="AE919">
        <v>1</v>
      </c>
      <c r="AN919" s="26">
        <v>1</v>
      </c>
      <c r="AQ919" s="26">
        <v>1</v>
      </c>
      <c r="AT919" s="26">
        <v>1</v>
      </c>
      <c r="AZ919" s="26">
        <v>1</v>
      </c>
      <c r="BB919">
        <v>1</v>
      </c>
      <c r="BH919" t="s">
        <v>675</v>
      </c>
    </row>
    <row r="920" spans="1:60" x14ac:dyDescent="0.3">
      <c r="BH920" t="s">
        <v>676</v>
      </c>
    </row>
    <row r="922" spans="1:60" x14ac:dyDescent="0.3">
      <c r="A922" t="s">
        <v>1861</v>
      </c>
      <c r="H922" s="49">
        <v>1</v>
      </c>
      <c r="P922">
        <v>1</v>
      </c>
      <c r="W922">
        <v>1</v>
      </c>
      <c r="AC922">
        <v>1</v>
      </c>
      <c r="AK922" s="26">
        <v>1</v>
      </c>
      <c r="AM922" s="26">
        <v>55</v>
      </c>
      <c r="AP922" s="26">
        <v>1</v>
      </c>
      <c r="AT922" s="26">
        <v>1</v>
      </c>
      <c r="AZ922" s="26">
        <v>1</v>
      </c>
      <c r="BB922">
        <v>1</v>
      </c>
      <c r="BH922" t="s">
        <v>677</v>
      </c>
    </row>
    <row r="923" spans="1:60" x14ac:dyDescent="0.3">
      <c r="BH923" t="s">
        <v>678</v>
      </c>
    </row>
    <row r="924" spans="1:60" x14ac:dyDescent="0.3">
      <c r="BH924" t="s">
        <v>679</v>
      </c>
    </row>
    <row r="925" spans="1:60" x14ac:dyDescent="0.3">
      <c r="BH925" t="s">
        <v>680</v>
      </c>
    </row>
    <row r="926" spans="1:60" x14ac:dyDescent="0.3">
      <c r="BH926" t="s">
        <v>681</v>
      </c>
    </row>
    <row r="927" spans="1:60" x14ac:dyDescent="0.3">
      <c r="BH927" t="s">
        <v>682</v>
      </c>
    </row>
    <row r="928" spans="1:60" x14ac:dyDescent="0.3">
      <c r="BH928" t="s">
        <v>683</v>
      </c>
    </row>
    <row r="930" spans="60:60" x14ac:dyDescent="0.3">
      <c r="BH930" t="s">
        <v>684</v>
      </c>
    </row>
    <row r="932" spans="60:60" x14ac:dyDescent="0.3">
      <c r="BH932" t="s">
        <v>685</v>
      </c>
    </row>
    <row r="934" spans="60:60" x14ac:dyDescent="0.3">
      <c r="BH934" t="s">
        <v>686</v>
      </c>
    </row>
    <row r="935" spans="60:60" x14ac:dyDescent="0.3">
      <c r="BH935" t="s">
        <v>687</v>
      </c>
    </row>
    <row r="937" spans="60:60" x14ac:dyDescent="0.3">
      <c r="BH937" t="s">
        <v>688</v>
      </c>
    </row>
    <row r="939" spans="60:60" x14ac:dyDescent="0.3">
      <c r="BH939" t="s">
        <v>689</v>
      </c>
    </row>
    <row r="940" spans="60:60" x14ac:dyDescent="0.3">
      <c r="BH940" t="s">
        <v>690</v>
      </c>
    </row>
    <row r="942" spans="60:60" x14ac:dyDescent="0.3">
      <c r="BH942" t="s">
        <v>691</v>
      </c>
    </row>
    <row r="943" spans="60:60" x14ac:dyDescent="0.3">
      <c r="BH943" t="s">
        <v>692</v>
      </c>
    </row>
    <row r="945" spans="1:60" x14ac:dyDescent="0.3">
      <c r="BH945" t="s">
        <v>693</v>
      </c>
    </row>
    <row r="946" spans="1:60" x14ac:dyDescent="0.3">
      <c r="BH946" t="s">
        <v>694</v>
      </c>
    </row>
    <row r="947" spans="1:60" x14ac:dyDescent="0.3">
      <c r="BH947" t="s">
        <v>695</v>
      </c>
    </row>
    <row r="949" spans="1:60" x14ac:dyDescent="0.3">
      <c r="A949" t="s">
        <v>1862</v>
      </c>
      <c r="H949" s="49">
        <v>1</v>
      </c>
      <c r="R949">
        <v>1</v>
      </c>
      <c r="Y949">
        <v>1</v>
      </c>
      <c r="AD949">
        <v>1</v>
      </c>
      <c r="AI949" s="26">
        <v>1</v>
      </c>
      <c r="AM949" s="26">
        <v>20</v>
      </c>
      <c r="AQ949" s="26">
        <v>1</v>
      </c>
      <c r="AT949" s="26">
        <v>1</v>
      </c>
      <c r="AZ949" s="26">
        <v>1</v>
      </c>
      <c r="BB949">
        <v>1</v>
      </c>
      <c r="BH949" t="s">
        <v>696</v>
      </c>
    </row>
    <row r="950" spans="1:60" x14ac:dyDescent="0.3">
      <c r="BH950" t="s">
        <v>697</v>
      </c>
    </row>
    <row r="951" spans="1:60" x14ac:dyDescent="0.3">
      <c r="BH951" t="s">
        <v>698</v>
      </c>
    </row>
    <row r="952" spans="1:60" x14ac:dyDescent="0.3">
      <c r="BH952" t="s">
        <v>699</v>
      </c>
    </row>
    <row r="953" spans="1:60" x14ac:dyDescent="0.3">
      <c r="BH953" t="s">
        <v>700</v>
      </c>
    </row>
    <row r="954" spans="1:60" x14ac:dyDescent="0.3">
      <c r="BH954" t="s">
        <v>701</v>
      </c>
    </row>
    <row r="955" spans="1:60" x14ac:dyDescent="0.3">
      <c r="BH955" t="s">
        <v>702</v>
      </c>
    </row>
    <row r="956" spans="1:60" x14ac:dyDescent="0.3">
      <c r="BH956" t="s">
        <v>703</v>
      </c>
    </row>
    <row r="957" spans="1:60" x14ac:dyDescent="0.3">
      <c r="BH957" t="s">
        <v>704</v>
      </c>
    </row>
    <row r="958" spans="1:60" x14ac:dyDescent="0.3">
      <c r="BH958" t="s">
        <v>24</v>
      </c>
    </row>
    <row r="959" spans="1:60" x14ac:dyDescent="0.3">
      <c r="BH959" t="s">
        <v>705</v>
      </c>
    </row>
    <row r="960" spans="1:60" x14ac:dyDescent="0.3">
      <c r="BH960" t="s">
        <v>706</v>
      </c>
    </row>
    <row r="962" spans="60:60" x14ac:dyDescent="0.3">
      <c r="BH962" t="s">
        <v>707</v>
      </c>
    </row>
    <row r="964" spans="60:60" x14ac:dyDescent="0.3">
      <c r="BH964" t="s">
        <v>708</v>
      </c>
    </row>
    <row r="966" spans="60:60" x14ac:dyDescent="0.3">
      <c r="BH966" t="s">
        <v>709</v>
      </c>
    </row>
    <row r="968" spans="60:60" x14ac:dyDescent="0.3">
      <c r="BH968" t="s">
        <v>710</v>
      </c>
    </row>
    <row r="970" spans="60:60" x14ac:dyDescent="0.3">
      <c r="BH970" t="s">
        <v>711</v>
      </c>
    </row>
    <row r="972" spans="60:60" x14ac:dyDescent="0.3">
      <c r="BH972" t="s">
        <v>712</v>
      </c>
    </row>
    <row r="974" spans="60:60" x14ac:dyDescent="0.3">
      <c r="BH974" t="s">
        <v>713</v>
      </c>
    </row>
    <row r="976" spans="60:60" x14ac:dyDescent="0.3">
      <c r="BH976" t="s">
        <v>714</v>
      </c>
    </row>
    <row r="978" spans="60:60" x14ac:dyDescent="0.3">
      <c r="BH978" t="s">
        <v>715</v>
      </c>
    </row>
    <row r="979" spans="60:60" x14ac:dyDescent="0.3">
      <c r="BH979" t="s">
        <v>716</v>
      </c>
    </row>
    <row r="981" spans="60:60" x14ac:dyDescent="0.3">
      <c r="BH981" t="s">
        <v>717</v>
      </c>
    </row>
    <row r="983" spans="60:60" x14ac:dyDescent="0.3">
      <c r="BH983" t="s">
        <v>718</v>
      </c>
    </row>
    <row r="985" spans="60:60" x14ac:dyDescent="0.3">
      <c r="BH985" t="s">
        <v>719</v>
      </c>
    </row>
    <row r="987" spans="60:60" x14ac:dyDescent="0.3">
      <c r="BH987" t="s">
        <v>720</v>
      </c>
    </row>
    <row r="988" spans="60:60" x14ac:dyDescent="0.3">
      <c r="BH988" t="s">
        <v>721</v>
      </c>
    </row>
    <row r="990" spans="60:60" x14ac:dyDescent="0.3">
      <c r="BH990" t="s">
        <v>722</v>
      </c>
    </row>
    <row r="992" spans="60:60" x14ac:dyDescent="0.3">
      <c r="BH992" t="s">
        <v>723</v>
      </c>
    </row>
    <row r="994" spans="60:60" x14ac:dyDescent="0.3">
      <c r="BH994" t="s">
        <v>724</v>
      </c>
    </row>
    <row r="996" spans="60:60" x14ac:dyDescent="0.3">
      <c r="BH996" t="s">
        <v>725</v>
      </c>
    </row>
    <row r="997" spans="60:60" x14ac:dyDescent="0.3">
      <c r="BH997" t="s">
        <v>26</v>
      </c>
    </row>
    <row r="998" spans="60:60" x14ac:dyDescent="0.3">
      <c r="BH998" t="s">
        <v>726</v>
      </c>
    </row>
    <row r="999" spans="60:60" x14ac:dyDescent="0.3">
      <c r="BH999" t="s">
        <v>727</v>
      </c>
    </row>
    <row r="1000" spans="60:60" x14ac:dyDescent="0.3">
      <c r="BH1000" t="s">
        <v>728</v>
      </c>
    </row>
    <row r="1001" spans="60:60" x14ac:dyDescent="0.3">
      <c r="BH1001" t="s">
        <v>729</v>
      </c>
    </row>
    <row r="1003" spans="60:60" x14ac:dyDescent="0.3">
      <c r="BH1003" t="s">
        <v>730</v>
      </c>
    </row>
    <row r="1005" spans="60:60" x14ac:dyDescent="0.3">
      <c r="BH1005" t="s">
        <v>731</v>
      </c>
    </row>
    <row r="1007" spans="60:60" x14ac:dyDescent="0.3">
      <c r="BH1007" t="s">
        <v>732</v>
      </c>
    </row>
    <row r="1009" spans="60:60" x14ac:dyDescent="0.3">
      <c r="BH1009" t="s">
        <v>733</v>
      </c>
    </row>
    <row r="1011" spans="60:60" x14ac:dyDescent="0.3">
      <c r="BH1011" t="s">
        <v>734</v>
      </c>
    </row>
    <row r="1013" spans="60:60" x14ac:dyDescent="0.3">
      <c r="BH1013" t="s">
        <v>735</v>
      </c>
    </row>
    <row r="1015" spans="60:60" x14ac:dyDescent="0.3">
      <c r="BH1015" t="s">
        <v>736</v>
      </c>
    </row>
    <row r="1017" spans="60:60" x14ac:dyDescent="0.3">
      <c r="BH1017" t="s">
        <v>737</v>
      </c>
    </row>
    <row r="1018" spans="60:60" x14ac:dyDescent="0.3">
      <c r="BH1018" t="s">
        <v>738</v>
      </c>
    </row>
    <row r="1019" spans="60:60" x14ac:dyDescent="0.3">
      <c r="BH1019" t="s">
        <v>739</v>
      </c>
    </row>
    <row r="1021" spans="60:60" x14ac:dyDescent="0.3">
      <c r="BH1021" t="s">
        <v>740</v>
      </c>
    </row>
    <row r="1023" spans="60:60" x14ac:dyDescent="0.3">
      <c r="BH1023" t="s">
        <v>741</v>
      </c>
    </row>
    <row r="1024" spans="60:60" x14ac:dyDescent="0.3">
      <c r="BH1024" t="s">
        <v>0</v>
      </c>
    </row>
    <row r="1026" spans="1:60" x14ac:dyDescent="0.3">
      <c r="A1026" t="s">
        <v>1865</v>
      </c>
      <c r="H1026" s="49">
        <v>1</v>
      </c>
      <c r="R1026">
        <v>1</v>
      </c>
      <c r="X1026">
        <v>1</v>
      </c>
      <c r="AD1026">
        <v>1</v>
      </c>
      <c r="AL1026" s="26">
        <v>1</v>
      </c>
      <c r="AM1026" s="26">
        <v>74</v>
      </c>
      <c r="AQ1026" s="26">
        <v>1</v>
      </c>
      <c r="AT1026" s="26">
        <v>1</v>
      </c>
      <c r="AZ1026" s="26">
        <v>1</v>
      </c>
      <c r="BB1026">
        <v>1</v>
      </c>
      <c r="BH1026" t="s">
        <v>742</v>
      </c>
    </row>
    <row r="1027" spans="1:60" x14ac:dyDescent="0.3">
      <c r="BH1027" t="s">
        <v>743</v>
      </c>
    </row>
    <row r="1028" spans="1:60" x14ac:dyDescent="0.3">
      <c r="BH1028" t="s">
        <v>744</v>
      </c>
    </row>
    <row r="1030" spans="1:60" x14ac:dyDescent="0.3">
      <c r="BH1030" t="s">
        <v>745</v>
      </c>
    </row>
    <row r="1032" spans="1:60" x14ac:dyDescent="0.3">
      <c r="BH1032" t="s">
        <v>746</v>
      </c>
    </row>
    <row r="1034" spans="1:60" x14ac:dyDescent="0.3">
      <c r="BH1034" t="s">
        <v>747</v>
      </c>
    </row>
    <row r="1036" spans="1:60" x14ac:dyDescent="0.3">
      <c r="BH1036" t="s">
        <v>748</v>
      </c>
    </row>
    <row r="1038" spans="1:60" x14ac:dyDescent="0.3">
      <c r="BH1038" t="s">
        <v>749</v>
      </c>
    </row>
    <row r="1039" spans="1:60" x14ac:dyDescent="0.3">
      <c r="BH1039" t="s">
        <v>750</v>
      </c>
    </row>
    <row r="1040" spans="1:60" x14ac:dyDescent="0.3">
      <c r="BH1040" t="s">
        <v>751</v>
      </c>
    </row>
    <row r="1041" spans="60:60" x14ac:dyDescent="0.3">
      <c r="BH1041" t="s">
        <v>35</v>
      </c>
    </row>
    <row r="1042" spans="60:60" x14ac:dyDescent="0.3">
      <c r="BH1042" t="s">
        <v>752</v>
      </c>
    </row>
    <row r="1044" spans="60:60" x14ac:dyDescent="0.3">
      <c r="BH1044" t="s">
        <v>753</v>
      </c>
    </row>
    <row r="1046" spans="60:60" x14ac:dyDescent="0.3">
      <c r="BH1046" t="s">
        <v>754</v>
      </c>
    </row>
    <row r="1047" spans="60:60" x14ac:dyDescent="0.3">
      <c r="BH1047" t="s">
        <v>755</v>
      </c>
    </row>
    <row r="1049" spans="60:60" x14ac:dyDescent="0.3">
      <c r="BH1049" t="s">
        <v>756</v>
      </c>
    </row>
    <row r="1051" spans="60:60" x14ac:dyDescent="0.3">
      <c r="BH1051" t="s">
        <v>757</v>
      </c>
    </row>
    <row r="1053" spans="60:60" x14ac:dyDescent="0.3">
      <c r="BH1053" t="s">
        <v>758</v>
      </c>
    </row>
    <row r="1055" spans="60:60" x14ac:dyDescent="0.3">
      <c r="BH1055" t="s">
        <v>759</v>
      </c>
    </row>
    <row r="1057" spans="1:60" x14ac:dyDescent="0.3">
      <c r="BH1057" t="s">
        <v>760</v>
      </c>
    </row>
    <row r="1059" spans="1:60" x14ac:dyDescent="0.3">
      <c r="BH1059" t="s">
        <v>761</v>
      </c>
    </row>
    <row r="1060" spans="1:60" x14ac:dyDescent="0.3">
      <c r="BH1060" t="s">
        <v>762</v>
      </c>
    </row>
    <row r="1062" spans="1:60" x14ac:dyDescent="0.3">
      <c r="A1062" t="s">
        <v>1865</v>
      </c>
      <c r="H1062" s="49">
        <v>1</v>
      </c>
      <c r="S1062">
        <v>1</v>
      </c>
      <c r="W1062">
        <v>1</v>
      </c>
      <c r="AF1062">
        <v>1</v>
      </c>
      <c r="AN1062" s="26">
        <v>1</v>
      </c>
      <c r="AP1062" s="26">
        <v>1</v>
      </c>
      <c r="AV1062" s="26">
        <v>1</v>
      </c>
      <c r="AZ1062" s="26">
        <v>1</v>
      </c>
      <c r="BB1062">
        <v>1</v>
      </c>
      <c r="BH1062" t="s">
        <v>763</v>
      </c>
    </row>
    <row r="1063" spans="1:60" x14ac:dyDescent="0.3">
      <c r="BH1063" t="s">
        <v>764</v>
      </c>
    </row>
    <row r="1064" spans="1:60" x14ac:dyDescent="0.3">
      <c r="BH1064" t="s">
        <v>765</v>
      </c>
    </row>
    <row r="1065" spans="1:60" x14ac:dyDescent="0.3">
      <c r="BH1065" t="s">
        <v>766</v>
      </c>
    </row>
    <row r="1067" spans="1:60" x14ac:dyDescent="0.3">
      <c r="BH1067" t="s">
        <v>767</v>
      </c>
    </row>
    <row r="1068" spans="1:60" x14ac:dyDescent="0.3">
      <c r="BH1068" t="s">
        <v>1866</v>
      </c>
    </row>
    <row r="1069" spans="1:60" x14ac:dyDescent="0.3">
      <c r="BH1069" t="s">
        <v>1867</v>
      </c>
    </row>
    <row r="1071" spans="1:60" x14ac:dyDescent="0.3">
      <c r="A1071" t="s">
        <v>1868</v>
      </c>
      <c r="H1071" s="49">
        <v>1</v>
      </c>
      <c r="S1071">
        <v>1</v>
      </c>
      <c r="U1071">
        <v>1</v>
      </c>
      <c r="AF1071">
        <v>1</v>
      </c>
      <c r="AK1071" s="26">
        <v>1</v>
      </c>
      <c r="AM1071" s="26">
        <v>70</v>
      </c>
      <c r="AQ1071" s="26">
        <v>1</v>
      </c>
      <c r="AT1071" s="26">
        <v>1</v>
      </c>
      <c r="AZ1071" s="26">
        <v>1</v>
      </c>
      <c r="BC1071">
        <v>1</v>
      </c>
      <c r="BH1071" t="s">
        <v>768</v>
      </c>
    </row>
    <row r="1072" spans="1:60" x14ac:dyDescent="0.3">
      <c r="BH1072" t="s">
        <v>769</v>
      </c>
    </row>
    <row r="1073" spans="60:60" x14ac:dyDescent="0.3">
      <c r="BH1073" t="s">
        <v>770</v>
      </c>
    </row>
    <row r="1074" spans="60:60" x14ac:dyDescent="0.3">
      <c r="BH1074" t="s">
        <v>771</v>
      </c>
    </row>
    <row r="1075" spans="60:60" x14ac:dyDescent="0.3">
      <c r="BH1075" t="s">
        <v>640</v>
      </c>
    </row>
    <row r="1076" spans="60:60" x14ac:dyDescent="0.3">
      <c r="BH1076" t="s">
        <v>772</v>
      </c>
    </row>
    <row r="1078" spans="60:60" x14ac:dyDescent="0.3">
      <c r="BH1078" t="s">
        <v>773</v>
      </c>
    </row>
    <row r="1080" spans="60:60" x14ac:dyDescent="0.3">
      <c r="BH1080" t="s">
        <v>774</v>
      </c>
    </row>
    <row r="1082" spans="60:60" x14ac:dyDescent="0.3">
      <c r="BH1082" t="s">
        <v>775</v>
      </c>
    </row>
    <row r="1084" spans="60:60" x14ac:dyDescent="0.3">
      <c r="BH1084" t="s">
        <v>776</v>
      </c>
    </row>
    <row r="1085" spans="60:60" x14ac:dyDescent="0.3">
      <c r="BH1085" t="s">
        <v>777</v>
      </c>
    </row>
    <row r="1087" spans="60:60" x14ac:dyDescent="0.3">
      <c r="BH1087" t="s">
        <v>778</v>
      </c>
    </row>
    <row r="1089" spans="60:60" x14ac:dyDescent="0.3">
      <c r="BH1089" t="s">
        <v>779</v>
      </c>
    </row>
    <row r="1090" spans="60:60" x14ac:dyDescent="0.3">
      <c r="BH1090" t="s">
        <v>26</v>
      </c>
    </row>
    <row r="1091" spans="60:60" x14ac:dyDescent="0.3">
      <c r="BH1091" t="s">
        <v>342</v>
      </c>
    </row>
    <row r="1092" spans="60:60" x14ac:dyDescent="0.3">
      <c r="BH1092" t="s">
        <v>780</v>
      </c>
    </row>
    <row r="1093" spans="60:60" x14ac:dyDescent="0.3">
      <c r="BH1093" s="1">
        <v>44228</v>
      </c>
    </row>
    <row r="1094" spans="60:60" x14ac:dyDescent="0.3">
      <c r="BH1094" t="s">
        <v>781</v>
      </c>
    </row>
    <row r="1095" spans="60:60" x14ac:dyDescent="0.3">
      <c r="BH1095" t="s">
        <v>782</v>
      </c>
    </row>
    <row r="1096" spans="60:60" x14ac:dyDescent="0.3">
      <c r="BH1096" t="s">
        <v>783</v>
      </c>
    </row>
    <row r="1097" spans="60:60" x14ac:dyDescent="0.3">
      <c r="BH1097" t="s">
        <v>784</v>
      </c>
    </row>
    <row r="1098" spans="60:60" x14ac:dyDescent="0.3">
      <c r="BH1098" t="s">
        <v>785</v>
      </c>
    </row>
    <row r="1100" spans="60:60" x14ac:dyDescent="0.3">
      <c r="BH1100" t="s">
        <v>786</v>
      </c>
    </row>
    <row r="1102" spans="60:60" x14ac:dyDescent="0.3">
      <c r="BH1102" t="s">
        <v>787</v>
      </c>
    </row>
    <row r="1104" spans="60:60" x14ac:dyDescent="0.3">
      <c r="BH1104" t="s">
        <v>788</v>
      </c>
    </row>
    <row r="1106" spans="1:60" x14ac:dyDescent="0.3">
      <c r="BH1106" t="s">
        <v>789</v>
      </c>
    </row>
    <row r="1108" spans="1:60" x14ac:dyDescent="0.3">
      <c r="BH1108" t="s">
        <v>790</v>
      </c>
    </row>
    <row r="1109" spans="1:60" x14ac:dyDescent="0.3">
      <c r="BH1109" t="s">
        <v>791</v>
      </c>
    </row>
    <row r="1110" spans="1:60" x14ac:dyDescent="0.3">
      <c r="BH1110" t="s">
        <v>792</v>
      </c>
    </row>
    <row r="1112" spans="1:60" x14ac:dyDescent="0.3">
      <c r="A1112" t="s">
        <v>1869</v>
      </c>
      <c r="J1112">
        <v>1</v>
      </c>
      <c r="S1112">
        <v>1</v>
      </c>
      <c r="W1112">
        <v>1</v>
      </c>
      <c r="AF1112">
        <v>1</v>
      </c>
      <c r="AN1112" s="26">
        <v>1</v>
      </c>
      <c r="AR1112" s="26">
        <v>1</v>
      </c>
      <c r="AV1112" s="26">
        <v>1</v>
      </c>
      <c r="AZ1112" s="26">
        <v>1</v>
      </c>
      <c r="BB1112">
        <v>1</v>
      </c>
      <c r="BH1112" t="s">
        <v>793</v>
      </c>
    </row>
    <row r="1113" spans="1:60" x14ac:dyDescent="0.3">
      <c r="BH1113" t="s">
        <v>794</v>
      </c>
    </row>
    <row r="1114" spans="1:60" x14ac:dyDescent="0.3">
      <c r="BH1114" t="s">
        <v>795</v>
      </c>
    </row>
    <row r="1115" spans="1:60" x14ac:dyDescent="0.3">
      <c r="BH1115" t="s">
        <v>640</v>
      </c>
    </row>
    <row r="1116" spans="1:60" x14ac:dyDescent="0.3">
      <c r="BH1116" t="s">
        <v>796</v>
      </c>
    </row>
    <row r="1117" spans="1:60" x14ac:dyDescent="0.3">
      <c r="BH1117" t="s">
        <v>797</v>
      </c>
    </row>
    <row r="1118" spans="1:60" x14ac:dyDescent="0.3">
      <c r="BH1118" t="s">
        <v>798</v>
      </c>
    </row>
    <row r="1119" spans="1:60" x14ac:dyDescent="0.3">
      <c r="BH1119" t="s">
        <v>799</v>
      </c>
    </row>
    <row r="1120" spans="1:60" x14ac:dyDescent="0.3">
      <c r="BH1120" t="s">
        <v>800</v>
      </c>
    </row>
    <row r="1121" spans="1:60" x14ac:dyDescent="0.3">
      <c r="BH1121" t="s">
        <v>801</v>
      </c>
    </row>
    <row r="1123" spans="1:60" x14ac:dyDescent="0.3">
      <c r="A1123" t="s">
        <v>1868</v>
      </c>
      <c r="H1123" s="49">
        <v>1</v>
      </c>
      <c r="P1123">
        <v>1</v>
      </c>
      <c r="U1123">
        <v>1</v>
      </c>
      <c r="AB1123">
        <v>1</v>
      </c>
      <c r="AK1123" s="26">
        <v>1</v>
      </c>
      <c r="AM1123" s="26">
        <v>52</v>
      </c>
      <c r="AP1123" s="26">
        <v>1</v>
      </c>
      <c r="AV1123" s="26">
        <v>1</v>
      </c>
      <c r="AZ1123" s="26">
        <v>1</v>
      </c>
      <c r="BC1123">
        <v>1</v>
      </c>
      <c r="BH1123" t="s">
        <v>802</v>
      </c>
    </row>
    <row r="1124" spans="1:60" x14ac:dyDescent="0.3">
      <c r="BH1124" t="s">
        <v>803</v>
      </c>
    </row>
    <row r="1125" spans="1:60" x14ac:dyDescent="0.3">
      <c r="BH1125" t="s">
        <v>804</v>
      </c>
    </row>
    <row r="1126" spans="1:60" x14ac:dyDescent="0.3">
      <c r="BH1126" t="s">
        <v>805</v>
      </c>
    </row>
    <row r="1127" spans="1:60" x14ac:dyDescent="0.3">
      <c r="BH1127" t="s">
        <v>806</v>
      </c>
    </row>
    <row r="1128" spans="1:60" x14ac:dyDescent="0.3">
      <c r="BH1128" t="s">
        <v>682</v>
      </c>
    </row>
    <row r="1129" spans="1:60" x14ac:dyDescent="0.3">
      <c r="BH1129" t="s">
        <v>807</v>
      </c>
    </row>
    <row r="1131" spans="1:60" x14ac:dyDescent="0.3">
      <c r="BH1131" t="s">
        <v>808</v>
      </c>
    </row>
    <row r="1133" spans="1:60" x14ac:dyDescent="0.3">
      <c r="BH1133" t="s">
        <v>809</v>
      </c>
    </row>
    <row r="1135" spans="1:60" x14ac:dyDescent="0.3">
      <c r="BH1135" t="s">
        <v>810</v>
      </c>
    </row>
    <row r="1137" spans="60:60" x14ac:dyDescent="0.3">
      <c r="BH1137" t="s">
        <v>811</v>
      </c>
    </row>
    <row r="1139" spans="60:60" x14ac:dyDescent="0.3">
      <c r="BH1139" t="s">
        <v>812</v>
      </c>
    </row>
    <row r="1140" spans="60:60" x14ac:dyDescent="0.3">
      <c r="BH1140" t="s">
        <v>8</v>
      </c>
    </row>
    <row r="1141" spans="60:60" x14ac:dyDescent="0.3">
      <c r="BH1141" t="s">
        <v>813</v>
      </c>
    </row>
    <row r="1143" spans="60:60" x14ac:dyDescent="0.3">
      <c r="BH1143" t="s">
        <v>814</v>
      </c>
    </row>
    <row r="1145" spans="60:60" x14ac:dyDescent="0.3">
      <c r="BH1145" t="s">
        <v>815</v>
      </c>
    </row>
    <row r="1147" spans="60:60" x14ac:dyDescent="0.3">
      <c r="BH1147" t="s">
        <v>816</v>
      </c>
    </row>
    <row r="1148" spans="60:60" x14ac:dyDescent="0.3">
      <c r="BH1148" t="s">
        <v>817</v>
      </c>
    </row>
    <row r="1149" spans="60:60" x14ac:dyDescent="0.3">
      <c r="BH1149" t="s">
        <v>818</v>
      </c>
    </row>
    <row r="1151" spans="60:60" x14ac:dyDescent="0.3">
      <c r="BH1151" t="s">
        <v>819</v>
      </c>
    </row>
    <row r="1152" spans="60:60" x14ac:dyDescent="0.3">
      <c r="BH1152" t="s">
        <v>25</v>
      </c>
    </row>
    <row r="1153" spans="60:60" x14ac:dyDescent="0.3">
      <c r="BH1153" t="s">
        <v>820</v>
      </c>
    </row>
    <row r="1154" spans="60:60" x14ac:dyDescent="0.3">
      <c r="BH1154" t="s">
        <v>821</v>
      </c>
    </row>
    <row r="1155" spans="60:60" x14ac:dyDescent="0.3">
      <c r="BH1155" t="s">
        <v>822</v>
      </c>
    </row>
    <row r="1156" spans="60:60" x14ac:dyDescent="0.3">
      <c r="BH1156" t="s">
        <v>823</v>
      </c>
    </row>
    <row r="1158" spans="60:60" x14ac:dyDescent="0.3">
      <c r="BH1158" t="s">
        <v>806</v>
      </c>
    </row>
    <row r="1160" spans="60:60" x14ac:dyDescent="0.3">
      <c r="BH1160" t="s">
        <v>682</v>
      </c>
    </row>
    <row r="1161" spans="60:60" x14ac:dyDescent="0.3">
      <c r="BH1161" t="s">
        <v>824</v>
      </c>
    </row>
    <row r="1163" spans="60:60" x14ac:dyDescent="0.3">
      <c r="BH1163" t="s">
        <v>825</v>
      </c>
    </row>
    <row r="1165" spans="60:60" x14ac:dyDescent="0.3">
      <c r="BH1165" t="s">
        <v>811</v>
      </c>
    </row>
    <row r="1167" spans="60:60" x14ac:dyDescent="0.3">
      <c r="BH1167" t="s">
        <v>826</v>
      </c>
    </row>
    <row r="1169" spans="60:60" x14ac:dyDescent="0.3">
      <c r="BH1169" t="s">
        <v>827</v>
      </c>
    </row>
    <row r="1171" spans="60:60" x14ac:dyDescent="0.3">
      <c r="BH1171" t="s">
        <v>828</v>
      </c>
    </row>
    <row r="1172" spans="60:60" x14ac:dyDescent="0.3">
      <c r="BH1172" t="s">
        <v>8</v>
      </c>
    </row>
    <row r="1173" spans="60:60" x14ac:dyDescent="0.3">
      <c r="BH1173" t="s">
        <v>813</v>
      </c>
    </row>
    <row r="1174" spans="60:60" x14ac:dyDescent="0.3">
      <c r="BH1174" t="s">
        <v>814</v>
      </c>
    </row>
    <row r="1176" spans="60:60" x14ac:dyDescent="0.3">
      <c r="BH1176" t="s">
        <v>816</v>
      </c>
    </row>
    <row r="1177" spans="60:60" x14ac:dyDescent="0.3">
      <c r="BH1177" t="s">
        <v>829</v>
      </c>
    </row>
    <row r="1179" spans="60:60" x14ac:dyDescent="0.3">
      <c r="BH1179" t="s">
        <v>830</v>
      </c>
    </row>
    <row r="1181" spans="60:60" x14ac:dyDescent="0.3">
      <c r="BH1181" t="s">
        <v>831</v>
      </c>
    </row>
    <row r="1183" spans="60:60" x14ac:dyDescent="0.3">
      <c r="BH1183" t="s">
        <v>832</v>
      </c>
    </row>
    <row r="1185" spans="60:60" x14ac:dyDescent="0.3">
      <c r="BH1185" t="s">
        <v>833</v>
      </c>
    </row>
    <row r="1186" spans="60:60" x14ac:dyDescent="0.3">
      <c r="BH1186" t="s">
        <v>25</v>
      </c>
    </row>
    <row r="1187" spans="60:60" x14ac:dyDescent="0.3">
      <c r="BH1187" t="s">
        <v>834</v>
      </c>
    </row>
    <row r="1188" spans="60:60" x14ac:dyDescent="0.3">
      <c r="BH1188" t="s">
        <v>835</v>
      </c>
    </row>
    <row r="1189" spans="60:60" x14ac:dyDescent="0.3">
      <c r="BH1189" t="s">
        <v>836</v>
      </c>
    </row>
    <row r="1190" spans="60:60" x14ac:dyDescent="0.3">
      <c r="BH1190" t="s">
        <v>11</v>
      </c>
    </row>
    <row r="1191" spans="60:60" x14ac:dyDescent="0.3">
      <c r="BH1191" t="s">
        <v>837</v>
      </c>
    </row>
    <row r="1193" spans="60:60" x14ac:dyDescent="0.3">
      <c r="BH1193" t="s">
        <v>838</v>
      </c>
    </row>
    <row r="1195" spans="60:60" x14ac:dyDescent="0.3">
      <c r="BH1195" t="s">
        <v>839</v>
      </c>
    </row>
    <row r="1197" spans="60:60" x14ac:dyDescent="0.3">
      <c r="BH1197" t="s">
        <v>840</v>
      </c>
    </row>
    <row r="1199" spans="60:60" x14ac:dyDescent="0.3">
      <c r="BH1199" t="s">
        <v>841</v>
      </c>
    </row>
    <row r="1201" spans="1:60" x14ac:dyDescent="0.3">
      <c r="BH1201" t="s">
        <v>842</v>
      </c>
    </row>
    <row r="1203" spans="1:60" x14ac:dyDescent="0.3">
      <c r="BH1203" t="s">
        <v>843</v>
      </c>
    </row>
    <row r="1205" spans="1:60" x14ac:dyDescent="0.3">
      <c r="BH1205" t="s">
        <v>844</v>
      </c>
    </row>
    <row r="1206" spans="1:60" x14ac:dyDescent="0.3">
      <c r="BH1206" t="s">
        <v>0</v>
      </c>
    </row>
    <row r="1208" spans="1:60" x14ac:dyDescent="0.3">
      <c r="A1208" t="s">
        <v>1870</v>
      </c>
      <c r="H1208" s="49">
        <v>1</v>
      </c>
      <c r="R1208">
        <v>1</v>
      </c>
      <c r="W1208">
        <v>1</v>
      </c>
      <c r="AD1208">
        <v>1</v>
      </c>
      <c r="AJ1208" s="26">
        <v>1</v>
      </c>
      <c r="AM1208" s="26">
        <v>36</v>
      </c>
      <c r="AQ1208" s="26">
        <v>1</v>
      </c>
      <c r="AT1208" s="26">
        <v>1</v>
      </c>
      <c r="AZ1208" s="26">
        <v>1</v>
      </c>
      <c r="BB1208">
        <v>1</v>
      </c>
      <c r="BH1208" t="s">
        <v>845</v>
      </c>
    </row>
    <row r="1209" spans="1:60" x14ac:dyDescent="0.3">
      <c r="BH1209" t="s">
        <v>846</v>
      </c>
    </row>
    <row r="1210" spans="1:60" x14ac:dyDescent="0.3">
      <c r="BH1210" t="s">
        <v>847</v>
      </c>
    </row>
    <row r="1211" spans="1:60" x14ac:dyDescent="0.3">
      <c r="BH1211" t="s">
        <v>848</v>
      </c>
    </row>
    <row r="1212" spans="1:60" x14ac:dyDescent="0.3">
      <c r="BH1212" t="s">
        <v>849</v>
      </c>
    </row>
    <row r="1213" spans="1:60" x14ac:dyDescent="0.3">
      <c r="BH1213" t="s">
        <v>850</v>
      </c>
    </row>
    <row r="1215" spans="1:60" x14ac:dyDescent="0.3">
      <c r="BH1215" t="s">
        <v>851</v>
      </c>
    </row>
    <row r="1217" spans="60:60" x14ac:dyDescent="0.3">
      <c r="BH1217" t="s">
        <v>852</v>
      </c>
    </row>
    <row r="1219" spans="60:60" x14ac:dyDescent="0.3">
      <c r="BH1219" t="s">
        <v>853</v>
      </c>
    </row>
    <row r="1221" spans="60:60" x14ac:dyDescent="0.3">
      <c r="BH1221" t="s">
        <v>854</v>
      </c>
    </row>
    <row r="1223" spans="60:60" x14ac:dyDescent="0.3">
      <c r="BH1223" t="s">
        <v>855</v>
      </c>
    </row>
    <row r="1225" spans="60:60" x14ac:dyDescent="0.3">
      <c r="BH1225" t="s">
        <v>856</v>
      </c>
    </row>
    <row r="1227" spans="60:60" x14ac:dyDescent="0.3">
      <c r="BH1227" t="s">
        <v>857</v>
      </c>
    </row>
    <row r="1229" spans="60:60" x14ac:dyDescent="0.3">
      <c r="BH1229" t="s">
        <v>858</v>
      </c>
    </row>
    <row r="1231" spans="60:60" x14ac:dyDescent="0.3">
      <c r="BH1231" t="s">
        <v>859</v>
      </c>
    </row>
    <row r="1233" spans="1:60" x14ac:dyDescent="0.3">
      <c r="BH1233" t="s">
        <v>860</v>
      </c>
    </row>
    <row r="1235" spans="1:60" x14ac:dyDescent="0.3">
      <c r="BH1235" t="s">
        <v>861</v>
      </c>
    </row>
    <row r="1236" spans="1:60" x14ac:dyDescent="0.3">
      <c r="BH1236" t="s">
        <v>862</v>
      </c>
    </row>
    <row r="1237" spans="1:60" x14ac:dyDescent="0.3">
      <c r="BH1237" t="s">
        <v>863</v>
      </c>
    </row>
    <row r="1239" spans="1:60" x14ac:dyDescent="0.3">
      <c r="A1239" t="s">
        <v>1871</v>
      </c>
      <c r="I1239">
        <v>1</v>
      </c>
      <c r="R1239">
        <v>1</v>
      </c>
      <c r="W1239">
        <v>1</v>
      </c>
      <c r="AD1239">
        <v>1</v>
      </c>
      <c r="AK1239" s="26">
        <v>1</v>
      </c>
      <c r="AM1239" s="26">
        <v>55</v>
      </c>
      <c r="AP1239" s="26">
        <v>1</v>
      </c>
      <c r="AT1239" s="26">
        <v>1</v>
      </c>
      <c r="AY1239" s="26">
        <v>1</v>
      </c>
      <c r="BB1239">
        <v>1</v>
      </c>
      <c r="BH1239" t="s">
        <v>864</v>
      </c>
    </row>
    <row r="1240" spans="1:60" x14ac:dyDescent="0.3">
      <c r="BH1240" t="s">
        <v>865</v>
      </c>
    </row>
    <row r="1241" spans="1:60" x14ac:dyDescent="0.3">
      <c r="BH1241" t="s">
        <v>866</v>
      </c>
    </row>
    <row r="1242" spans="1:60" x14ac:dyDescent="0.3">
      <c r="BH1242" t="s">
        <v>867</v>
      </c>
    </row>
    <row r="1243" spans="1:60" x14ac:dyDescent="0.3">
      <c r="BH1243" t="s">
        <v>868</v>
      </c>
    </row>
    <row r="1244" spans="1:60" x14ac:dyDescent="0.3">
      <c r="BH1244" t="s">
        <v>206</v>
      </c>
    </row>
    <row r="1245" spans="1:60" x14ac:dyDescent="0.3">
      <c r="BH1245" t="s">
        <v>869</v>
      </c>
    </row>
    <row r="1246" spans="1:60" x14ac:dyDescent="0.3">
      <c r="BH1246" t="s">
        <v>870</v>
      </c>
    </row>
    <row r="1247" spans="1:60" x14ac:dyDescent="0.3">
      <c r="BH1247" t="s">
        <v>871</v>
      </c>
    </row>
    <row r="1248" spans="1:60" x14ac:dyDescent="0.3">
      <c r="BH1248" t="s">
        <v>872</v>
      </c>
    </row>
    <row r="1249" spans="1:60" x14ac:dyDescent="0.3">
      <c r="BH1249" t="s">
        <v>873</v>
      </c>
    </row>
    <row r="1250" spans="1:60" x14ac:dyDescent="0.3">
      <c r="BH1250" t="s">
        <v>874</v>
      </c>
    </row>
    <row r="1251" spans="1:60" x14ac:dyDescent="0.3">
      <c r="BH1251" t="s">
        <v>875</v>
      </c>
    </row>
    <row r="1252" spans="1:60" x14ac:dyDescent="0.3">
      <c r="BH1252" t="s">
        <v>876</v>
      </c>
    </row>
    <row r="1253" spans="1:60" x14ac:dyDescent="0.3">
      <c r="BH1253" t="s">
        <v>877</v>
      </c>
    </row>
    <row r="1254" spans="1:60" x14ac:dyDescent="0.3">
      <c r="BH1254" t="s">
        <v>878</v>
      </c>
    </row>
    <row r="1255" spans="1:60" x14ac:dyDescent="0.3">
      <c r="BH1255" t="s">
        <v>879</v>
      </c>
    </row>
    <row r="1256" spans="1:60" x14ac:dyDescent="0.3">
      <c r="BH1256" t="s">
        <v>880</v>
      </c>
    </row>
    <row r="1257" spans="1:60" x14ac:dyDescent="0.3">
      <c r="BH1257" t="s">
        <v>881</v>
      </c>
    </row>
    <row r="1258" spans="1:60" x14ac:dyDescent="0.3">
      <c r="BH1258" t="s">
        <v>882</v>
      </c>
    </row>
    <row r="1259" spans="1:60" x14ac:dyDescent="0.3">
      <c r="BH1259" t="s">
        <v>883</v>
      </c>
    </row>
    <row r="1261" spans="1:60" x14ac:dyDescent="0.3">
      <c r="A1261" t="s">
        <v>1871</v>
      </c>
      <c r="I1261">
        <v>1</v>
      </c>
      <c r="S1261">
        <v>1</v>
      </c>
      <c r="W1261">
        <v>1</v>
      </c>
      <c r="AF1261">
        <v>1</v>
      </c>
      <c r="AL1261" s="26">
        <v>1</v>
      </c>
      <c r="AM1261" s="26">
        <v>73</v>
      </c>
      <c r="AP1261" s="26">
        <v>1</v>
      </c>
      <c r="AV1261" s="26">
        <v>1</v>
      </c>
      <c r="AZ1261" s="26">
        <v>1</v>
      </c>
      <c r="BC1261">
        <v>1</v>
      </c>
      <c r="BH1261" t="s">
        <v>884</v>
      </c>
    </row>
    <row r="1262" spans="1:60" x14ac:dyDescent="0.3">
      <c r="BH1262" t="s">
        <v>885</v>
      </c>
    </row>
    <row r="1263" spans="1:60" x14ac:dyDescent="0.3">
      <c r="BH1263" t="s">
        <v>886</v>
      </c>
    </row>
    <row r="1265" spans="1:60" x14ac:dyDescent="0.3">
      <c r="A1265" t="s">
        <v>1872</v>
      </c>
      <c r="I1265">
        <v>1</v>
      </c>
      <c r="Q1265">
        <v>1</v>
      </c>
      <c r="X1265">
        <v>1</v>
      </c>
      <c r="AC1265">
        <v>1</v>
      </c>
      <c r="AK1265" s="26">
        <v>1</v>
      </c>
      <c r="AM1265" s="26">
        <v>68</v>
      </c>
      <c r="AP1265" s="26">
        <v>1</v>
      </c>
      <c r="AT1265" s="26">
        <v>1</v>
      </c>
      <c r="AZ1265" s="26">
        <v>1</v>
      </c>
      <c r="BB1265">
        <v>1</v>
      </c>
      <c r="BH1265" t="s">
        <v>887</v>
      </c>
    </row>
    <row r="1266" spans="1:60" x14ac:dyDescent="0.3">
      <c r="BH1266" t="s">
        <v>888</v>
      </c>
    </row>
    <row r="1267" spans="1:60" x14ac:dyDescent="0.3">
      <c r="BH1267" t="s">
        <v>889</v>
      </c>
    </row>
    <row r="1268" spans="1:60" x14ac:dyDescent="0.3">
      <c r="BH1268" t="s">
        <v>890</v>
      </c>
    </row>
    <row r="1269" spans="1:60" x14ac:dyDescent="0.3">
      <c r="BH1269" t="s">
        <v>891</v>
      </c>
    </row>
    <row r="1271" spans="1:60" x14ac:dyDescent="0.3">
      <c r="BH1271" t="s">
        <v>892</v>
      </c>
    </row>
    <row r="1272" spans="1:60" x14ac:dyDescent="0.3">
      <c r="BH1272" t="s">
        <v>893</v>
      </c>
    </row>
    <row r="1273" spans="1:60" x14ac:dyDescent="0.3">
      <c r="BH1273" t="s">
        <v>894</v>
      </c>
    </row>
    <row r="1274" spans="1:60" x14ac:dyDescent="0.3">
      <c r="BH1274" t="s">
        <v>895</v>
      </c>
    </row>
    <row r="1275" spans="1:60" x14ac:dyDescent="0.3">
      <c r="BH1275" t="s">
        <v>896</v>
      </c>
    </row>
    <row r="1276" spans="1:60" x14ac:dyDescent="0.3">
      <c r="BH1276" t="s">
        <v>897</v>
      </c>
    </row>
    <row r="1277" spans="1:60" x14ac:dyDescent="0.3">
      <c r="BH1277" t="s">
        <v>898</v>
      </c>
    </row>
    <row r="1278" spans="1:60" x14ac:dyDescent="0.3">
      <c r="BH1278" t="s">
        <v>899</v>
      </c>
    </row>
    <row r="1279" spans="1:60" x14ac:dyDescent="0.3">
      <c r="BH1279" t="s">
        <v>900</v>
      </c>
    </row>
    <row r="1280" spans="1:60" x14ac:dyDescent="0.3">
      <c r="BH1280" t="s">
        <v>611</v>
      </c>
    </row>
    <row r="1282" spans="1:60" x14ac:dyDescent="0.3">
      <c r="BH1282" t="s">
        <v>901</v>
      </c>
    </row>
    <row r="1283" spans="1:60" x14ac:dyDescent="0.3">
      <c r="BH1283" t="s">
        <v>902</v>
      </c>
    </row>
    <row r="1284" spans="1:60" x14ac:dyDescent="0.3">
      <c r="BH1284" t="s">
        <v>903</v>
      </c>
    </row>
    <row r="1285" spans="1:60" x14ac:dyDescent="0.3">
      <c r="BH1285" t="s">
        <v>904</v>
      </c>
    </row>
    <row r="1287" spans="1:60" x14ac:dyDescent="0.3">
      <c r="A1287" t="s">
        <v>1873</v>
      </c>
      <c r="I1287">
        <v>1</v>
      </c>
      <c r="R1287">
        <v>1</v>
      </c>
      <c r="W1287">
        <v>1</v>
      </c>
      <c r="AD1287">
        <v>1</v>
      </c>
      <c r="AL1287" s="26">
        <v>1</v>
      </c>
      <c r="AM1287" s="26">
        <v>82</v>
      </c>
      <c r="AP1287" s="26">
        <v>1</v>
      </c>
      <c r="AT1287" s="26">
        <v>1</v>
      </c>
      <c r="AZ1287" s="26">
        <v>1</v>
      </c>
      <c r="BC1287">
        <v>1</v>
      </c>
      <c r="BH1287" t="s">
        <v>905</v>
      </c>
    </row>
    <row r="1288" spans="1:60" x14ac:dyDescent="0.3">
      <c r="BH1288" t="s">
        <v>906</v>
      </c>
    </row>
    <row r="1289" spans="1:60" x14ac:dyDescent="0.3">
      <c r="BH1289" t="s">
        <v>907</v>
      </c>
    </row>
    <row r="1290" spans="1:60" x14ac:dyDescent="0.3">
      <c r="BH1290" t="s">
        <v>908</v>
      </c>
    </row>
    <row r="1291" spans="1:60" x14ac:dyDescent="0.3">
      <c r="BH1291" t="s">
        <v>13</v>
      </c>
    </row>
    <row r="1292" spans="1:60" x14ac:dyDescent="0.3">
      <c r="BH1292" t="s">
        <v>909</v>
      </c>
    </row>
    <row r="1293" spans="1:60" x14ac:dyDescent="0.3">
      <c r="BH1293" t="s">
        <v>910</v>
      </c>
    </row>
    <row r="1294" spans="1:60" x14ac:dyDescent="0.3">
      <c r="BH1294" t="s">
        <v>911</v>
      </c>
    </row>
    <row r="1295" spans="1:60" x14ac:dyDescent="0.3">
      <c r="BH1295" t="s">
        <v>912</v>
      </c>
    </row>
    <row r="1296" spans="1:60" x14ac:dyDescent="0.3">
      <c r="BH1296" t="s">
        <v>913</v>
      </c>
    </row>
    <row r="1297" spans="58:60" x14ac:dyDescent="0.3">
      <c r="BH1297" t="s">
        <v>914</v>
      </c>
    </row>
    <row r="1298" spans="58:60" x14ac:dyDescent="0.3">
      <c r="BH1298" t="s">
        <v>915</v>
      </c>
    </row>
    <row r="1299" spans="58:60" x14ac:dyDescent="0.3">
      <c r="BH1299" t="s">
        <v>916</v>
      </c>
    </row>
    <row r="1300" spans="58:60" x14ac:dyDescent="0.3">
      <c r="BH1300" t="s">
        <v>917</v>
      </c>
    </row>
    <row r="1302" spans="58:60" x14ac:dyDescent="0.3">
      <c r="BF1302">
        <v>2</v>
      </c>
      <c r="BH1302" t="s">
        <v>918</v>
      </c>
    </row>
    <row r="1303" spans="58:60" x14ac:dyDescent="0.3">
      <c r="BH1303" t="s">
        <v>919</v>
      </c>
    </row>
    <row r="1304" spans="58:60" x14ac:dyDescent="0.3">
      <c r="BH1304" t="s">
        <v>920</v>
      </c>
    </row>
    <row r="1305" spans="58:60" x14ac:dyDescent="0.3">
      <c r="BH1305" t="s">
        <v>921</v>
      </c>
    </row>
    <row r="1307" spans="58:60" x14ac:dyDescent="0.3">
      <c r="BH1307" t="s">
        <v>922</v>
      </c>
    </row>
    <row r="1309" spans="58:60" x14ac:dyDescent="0.3">
      <c r="BH1309" t="s">
        <v>923</v>
      </c>
    </row>
    <row r="1311" spans="58:60" x14ac:dyDescent="0.3">
      <c r="BH1311" t="s">
        <v>924</v>
      </c>
    </row>
    <row r="1313" spans="57:60" x14ac:dyDescent="0.3">
      <c r="BH1313" t="s">
        <v>925</v>
      </c>
    </row>
    <row r="1315" spans="57:60" x14ac:dyDescent="0.3">
      <c r="BH1315" t="s">
        <v>926</v>
      </c>
    </row>
    <row r="1316" spans="57:60" x14ac:dyDescent="0.3">
      <c r="BH1316" t="s">
        <v>927</v>
      </c>
    </row>
    <row r="1318" spans="57:60" x14ac:dyDescent="0.3">
      <c r="BE1318">
        <v>1</v>
      </c>
      <c r="BH1318" t="s">
        <v>928</v>
      </c>
    </row>
    <row r="1319" spans="57:60" x14ac:dyDescent="0.3">
      <c r="BH1319" t="s">
        <v>929</v>
      </c>
    </row>
    <row r="1320" spans="57:60" x14ac:dyDescent="0.3">
      <c r="BH1320" t="s">
        <v>930</v>
      </c>
    </row>
    <row r="1321" spans="57:60" x14ac:dyDescent="0.3">
      <c r="BH1321" t="s">
        <v>931</v>
      </c>
    </row>
    <row r="1322" spans="57:60" x14ac:dyDescent="0.3">
      <c r="BH1322" t="s">
        <v>932</v>
      </c>
    </row>
    <row r="1323" spans="57:60" x14ac:dyDescent="0.3">
      <c r="BH1323" t="s">
        <v>933</v>
      </c>
    </row>
    <row r="1324" spans="57:60" x14ac:dyDescent="0.3">
      <c r="BH1324" t="s">
        <v>934</v>
      </c>
    </row>
    <row r="1325" spans="57:60" x14ac:dyDescent="0.3">
      <c r="BH1325" t="s">
        <v>935</v>
      </c>
    </row>
    <row r="1326" spans="57:60" x14ac:dyDescent="0.3">
      <c r="BH1326" t="s">
        <v>936</v>
      </c>
    </row>
    <row r="1328" spans="57:60" x14ac:dyDescent="0.3">
      <c r="BE1328">
        <v>1</v>
      </c>
      <c r="BH1328" t="s">
        <v>937</v>
      </c>
    </row>
    <row r="1329" spans="60:60" x14ac:dyDescent="0.3">
      <c r="BH1329" t="s">
        <v>938</v>
      </c>
    </row>
    <row r="1330" spans="60:60" x14ac:dyDescent="0.3">
      <c r="BH1330" t="s">
        <v>939</v>
      </c>
    </row>
    <row r="1331" spans="60:60" x14ac:dyDescent="0.3">
      <c r="BH1331" t="s">
        <v>940</v>
      </c>
    </row>
    <row r="1332" spans="60:60" x14ac:dyDescent="0.3">
      <c r="BH1332" t="s">
        <v>941</v>
      </c>
    </row>
    <row r="1333" spans="60:60" x14ac:dyDescent="0.3">
      <c r="BH1333" t="s">
        <v>942</v>
      </c>
    </row>
    <row r="1334" spans="60:60" x14ac:dyDescent="0.3">
      <c r="BH1334" t="s">
        <v>1846</v>
      </c>
    </row>
    <row r="1335" spans="60:60" x14ac:dyDescent="0.3">
      <c r="BH1335" t="s">
        <v>943</v>
      </c>
    </row>
    <row r="1336" spans="60:60" x14ac:dyDescent="0.3">
      <c r="BH1336" t="s">
        <v>944</v>
      </c>
    </row>
    <row r="1337" spans="60:60" x14ac:dyDescent="0.3">
      <c r="BH1337" t="s">
        <v>945</v>
      </c>
    </row>
    <row r="1338" spans="60:60" x14ac:dyDescent="0.3">
      <c r="BH1338" t="s">
        <v>946</v>
      </c>
    </row>
    <row r="1339" spans="60:60" x14ac:dyDescent="0.3">
      <c r="BH1339" t="s">
        <v>947</v>
      </c>
    </row>
    <row r="1340" spans="60:60" x14ac:dyDescent="0.3">
      <c r="BH1340" t="s">
        <v>948</v>
      </c>
    </row>
    <row r="1341" spans="60:60" x14ac:dyDescent="0.3">
      <c r="BH1341" t="s">
        <v>949</v>
      </c>
    </row>
    <row r="1342" spans="60:60" x14ac:dyDescent="0.3">
      <c r="BH1342" t="s">
        <v>950</v>
      </c>
    </row>
    <row r="1343" spans="60:60" x14ac:dyDescent="0.3">
      <c r="BH1343" t="s">
        <v>951</v>
      </c>
    </row>
    <row r="1344" spans="60:60" x14ac:dyDescent="0.3">
      <c r="BH1344" t="s">
        <v>952</v>
      </c>
    </row>
    <row r="1345" spans="58:60" x14ac:dyDescent="0.3">
      <c r="BH1345" t="s">
        <v>953</v>
      </c>
    </row>
    <row r="1346" spans="58:60" x14ac:dyDescent="0.3">
      <c r="BH1346" t="s">
        <v>954</v>
      </c>
    </row>
    <row r="1347" spans="58:60" x14ac:dyDescent="0.3">
      <c r="BH1347" t="s">
        <v>955</v>
      </c>
    </row>
    <row r="1348" spans="58:60" x14ac:dyDescent="0.3">
      <c r="BH1348" t="s">
        <v>956</v>
      </c>
    </row>
    <row r="1349" spans="58:60" x14ac:dyDescent="0.3">
      <c r="BH1349" t="s">
        <v>957</v>
      </c>
    </row>
    <row r="1350" spans="58:60" x14ac:dyDescent="0.3">
      <c r="BH1350" t="s">
        <v>958</v>
      </c>
    </row>
    <row r="1351" spans="58:60" x14ac:dyDescent="0.3">
      <c r="BH1351" t="s">
        <v>959</v>
      </c>
    </row>
    <row r="1352" spans="58:60" x14ac:dyDescent="0.3">
      <c r="BH1352" t="s">
        <v>960</v>
      </c>
    </row>
    <row r="1353" spans="58:60" x14ac:dyDescent="0.3">
      <c r="BH1353" t="s">
        <v>961</v>
      </c>
    </row>
    <row r="1354" spans="58:60" x14ac:dyDescent="0.3">
      <c r="BH1354" t="s">
        <v>962</v>
      </c>
    </row>
    <row r="1355" spans="58:60" x14ac:dyDescent="0.3">
      <c r="BH1355" t="s">
        <v>963</v>
      </c>
    </row>
    <row r="1356" spans="58:60" x14ac:dyDescent="0.3">
      <c r="BH1356" t="s">
        <v>964</v>
      </c>
    </row>
    <row r="1357" spans="58:60" x14ac:dyDescent="0.3">
      <c r="BH1357" t="s">
        <v>965</v>
      </c>
    </row>
    <row r="1358" spans="58:60" x14ac:dyDescent="0.3">
      <c r="BH1358" t="s">
        <v>966</v>
      </c>
    </row>
    <row r="1360" spans="58:60" x14ac:dyDescent="0.3">
      <c r="BF1360">
        <v>1</v>
      </c>
      <c r="BH1360" t="s">
        <v>967</v>
      </c>
    </row>
    <row r="1361" spans="58:60" x14ac:dyDescent="0.3">
      <c r="BH1361" t="s">
        <v>968</v>
      </c>
    </row>
    <row r="1362" spans="58:60" x14ac:dyDescent="0.3">
      <c r="BH1362" t="s">
        <v>969</v>
      </c>
    </row>
    <row r="1364" spans="58:60" x14ac:dyDescent="0.3">
      <c r="BH1364" t="s">
        <v>970</v>
      </c>
    </row>
    <row r="1365" spans="58:60" x14ac:dyDescent="0.3">
      <c r="BH1365" t="s">
        <v>971</v>
      </c>
    </row>
    <row r="1366" spans="58:60" x14ac:dyDescent="0.3">
      <c r="BH1366" t="s">
        <v>972</v>
      </c>
    </row>
    <row r="1367" spans="58:60" x14ac:dyDescent="0.3">
      <c r="BH1367" t="s">
        <v>973</v>
      </c>
    </row>
    <row r="1368" spans="58:60" x14ac:dyDescent="0.3">
      <c r="BH1368" t="s">
        <v>974</v>
      </c>
    </row>
    <row r="1370" spans="58:60" x14ac:dyDescent="0.3">
      <c r="BH1370" t="s">
        <v>975</v>
      </c>
    </row>
    <row r="1372" spans="58:60" x14ac:dyDescent="0.3">
      <c r="BH1372" t="s">
        <v>976</v>
      </c>
    </row>
    <row r="1373" spans="58:60" x14ac:dyDescent="0.3">
      <c r="BH1373" t="s">
        <v>977</v>
      </c>
    </row>
    <row r="1374" spans="58:60" x14ac:dyDescent="0.3">
      <c r="BH1374" t="s">
        <v>978</v>
      </c>
    </row>
    <row r="1376" spans="58:60" x14ac:dyDescent="0.3">
      <c r="BF1376">
        <v>1</v>
      </c>
      <c r="BH1376" t="s">
        <v>979</v>
      </c>
    </row>
    <row r="1377" spans="1:60" x14ac:dyDescent="0.3">
      <c r="BH1377" t="s">
        <v>980</v>
      </c>
    </row>
    <row r="1378" spans="1:60" x14ac:dyDescent="0.3">
      <c r="BH1378" t="s">
        <v>981</v>
      </c>
    </row>
    <row r="1379" spans="1:60" x14ac:dyDescent="0.3">
      <c r="BH1379" t="s">
        <v>982</v>
      </c>
    </row>
    <row r="1380" spans="1:60" x14ac:dyDescent="0.3">
      <c r="BH1380" t="s">
        <v>983</v>
      </c>
    </row>
    <row r="1382" spans="1:60" x14ac:dyDescent="0.3">
      <c r="BH1382" t="s">
        <v>984</v>
      </c>
    </row>
    <row r="1384" spans="1:60" x14ac:dyDescent="0.3">
      <c r="BH1384" t="s">
        <v>985</v>
      </c>
    </row>
    <row r="1386" spans="1:60" x14ac:dyDescent="0.3">
      <c r="BH1386" t="s">
        <v>986</v>
      </c>
    </row>
    <row r="1387" spans="1:60" x14ac:dyDescent="0.3">
      <c r="BH1387" t="s">
        <v>987</v>
      </c>
    </row>
    <row r="1389" spans="1:60" x14ac:dyDescent="0.3">
      <c r="A1389" t="s">
        <v>1874</v>
      </c>
      <c r="I1389">
        <v>1</v>
      </c>
      <c r="Q1389">
        <v>1</v>
      </c>
      <c r="X1389">
        <v>1</v>
      </c>
      <c r="AA1389">
        <v>1</v>
      </c>
      <c r="AN1389" s="26">
        <v>1</v>
      </c>
      <c r="AP1389" s="26">
        <v>1</v>
      </c>
      <c r="AU1389" s="26">
        <v>1</v>
      </c>
      <c r="AZ1389" s="26">
        <v>1</v>
      </c>
      <c r="BB1389">
        <v>1</v>
      </c>
      <c r="BH1389" t="s">
        <v>988</v>
      </c>
    </row>
    <row r="1390" spans="1:60" x14ac:dyDescent="0.3">
      <c r="BH1390" t="s">
        <v>989</v>
      </c>
    </row>
    <row r="1392" spans="1:60" x14ac:dyDescent="0.3">
      <c r="BH1392" t="s">
        <v>990</v>
      </c>
    </row>
    <row r="1394" spans="1:60" x14ac:dyDescent="0.3">
      <c r="BH1394" t="s">
        <v>991</v>
      </c>
    </row>
    <row r="1396" spans="1:60" x14ac:dyDescent="0.3">
      <c r="BH1396" t="s">
        <v>992</v>
      </c>
    </row>
    <row r="1397" spans="1:60" x14ac:dyDescent="0.3">
      <c r="BH1397" t="s">
        <v>993</v>
      </c>
    </row>
    <row r="1399" spans="1:60" x14ac:dyDescent="0.3">
      <c r="A1399" t="s">
        <v>1875</v>
      </c>
      <c r="I1399">
        <v>1</v>
      </c>
      <c r="R1399">
        <v>1</v>
      </c>
      <c r="W1399">
        <v>1</v>
      </c>
      <c r="AD1399">
        <v>1</v>
      </c>
      <c r="AJ1399" s="26">
        <v>1</v>
      </c>
      <c r="AM1399" s="26">
        <v>44</v>
      </c>
      <c r="AQ1399" s="26">
        <v>1</v>
      </c>
      <c r="AT1399" s="26">
        <v>1</v>
      </c>
      <c r="AZ1399" s="26">
        <v>1</v>
      </c>
      <c r="BB1399">
        <v>1</v>
      </c>
      <c r="BH1399" t="s">
        <v>994</v>
      </c>
    </row>
    <row r="1400" spans="1:60" x14ac:dyDescent="0.3">
      <c r="BH1400" t="s">
        <v>995</v>
      </c>
    </row>
    <row r="1401" spans="1:60" x14ac:dyDescent="0.3">
      <c r="BH1401" t="s">
        <v>996</v>
      </c>
    </row>
    <row r="1402" spans="1:60" x14ac:dyDescent="0.3">
      <c r="BH1402" t="s">
        <v>997</v>
      </c>
    </row>
    <row r="1403" spans="1:60" x14ac:dyDescent="0.3">
      <c r="BH1403" t="s">
        <v>998</v>
      </c>
    </row>
    <row r="1404" spans="1:60" x14ac:dyDescent="0.3">
      <c r="BH1404" t="s">
        <v>398</v>
      </c>
    </row>
    <row r="1405" spans="1:60" x14ac:dyDescent="0.3">
      <c r="BH1405" t="s">
        <v>999</v>
      </c>
    </row>
    <row r="1406" spans="1:60" x14ac:dyDescent="0.3">
      <c r="BH1406" t="s">
        <v>1000</v>
      </c>
    </row>
    <row r="1407" spans="1:60" x14ac:dyDescent="0.3">
      <c r="BH1407" t="s">
        <v>1001</v>
      </c>
    </row>
    <row r="1408" spans="1:60" x14ac:dyDescent="0.3">
      <c r="BH1408" t="s">
        <v>1002</v>
      </c>
    </row>
    <row r="1409" spans="60:60" x14ac:dyDescent="0.3">
      <c r="BH1409" t="s">
        <v>30</v>
      </c>
    </row>
    <row r="1410" spans="60:60" x14ac:dyDescent="0.3">
      <c r="BH1410" t="s">
        <v>1003</v>
      </c>
    </row>
    <row r="1412" spans="60:60" x14ac:dyDescent="0.3">
      <c r="BH1412" t="s">
        <v>1004</v>
      </c>
    </row>
    <row r="1413" spans="60:60" x14ac:dyDescent="0.3">
      <c r="BH1413" t="s">
        <v>1005</v>
      </c>
    </row>
    <row r="1414" spans="60:60" x14ac:dyDescent="0.3">
      <c r="BH1414" t="s">
        <v>1006</v>
      </c>
    </row>
    <row r="1415" spans="60:60" x14ac:dyDescent="0.3">
      <c r="BH1415" t="s">
        <v>1007</v>
      </c>
    </row>
    <row r="1416" spans="60:60" x14ac:dyDescent="0.3">
      <c r="BH1416" t="s">
        <v>1008</v>
      </c>
    </row>
    <row r="1417" spans="60:60" x14ac:dyDescent="0.3">
      <c r="BH1417" t="s">
        <v>1009</v>
      </c>
    </row>
    <row r="1419" spans="60:60" x14ac:dyDescent="0.3">
      <c r="BH1419" t="s">
        <v>1010</v>
      </c>
    </row>
    <row r="1421" spans="60:60" x14ac:dyDescent="0.3">
      <c r="BH1421" t="s">
        <v>1011</v>
      </c>
    </row>
    <row r="1423" spans="60:60" x14ac:dyDescent="0.3">
      <c r="BH1423" t="s">
        <v>1012</v>
      </c>
    </row>
    <row r="1424" spans="60:60" x14ac:dyDescent="0.3">
      <c r="BH1424" t="s">
        <v>1013</v>
      </c>
    </row>
    <row r="1426" spans="58:60" x14ac:dyDescent="0.3">
      <c r="BF1426">
        <v>1</v>
      </c>
      <c r="BH1426" t="s">
        <v>1014</v>
      </c>
    </row>
    <row r="1427" spans="58:60" x14ac:dyDescent="0.3">
      <c r="BH1427" t="s">
        <v>997</v>
      </c>
    </row>
    <row r="1428" spans="58:60" x14ac:dyDescent="0.3">
      <c r="BH1428" t="s">
        <v>1015</v>
      </c>
    </row>
    <row r="1429" spans="58:60" x14ac:dyDescent="0.3">
      <c r="BH1429" t="s">
        <v>1016</v>
      </c>
    </row>
    <row r="1430" spans="58:60" x14ac:dyDescent="0.3">
      <c r="BH1430" t="s">
        <v>1017</v>
      </c>
    </row>
    <row r="1431" spans="58:60" x14ac:dyDescent="0.3">
      <c r="BH1431" t="s">
        <v>1018</v>
      </c>
    </row>
    <row r="1432" spans="58:60" x14ac:dyDescent="0.3">
      <c r="BH1432" t="s">
        <v>1019</v>
      </c>
    </row>
    <row r="1433" spans="58:60" x14ac:dyDescent="0.3">
      <c r="BH1433" t="s">
        <v>1020</v>
      </c>
    </row>
    <row r="1434" spans="58:60" x14ac:dyDescent="0.3">
      <c r="BH1434" t="s">
        <v>1021</v>
      </c>
    </row>
    <row r="1435" spans="58:60" x14ac:dyDescent="0.3">
      <c r="BH1435" t="s">
        <v>1022</v>
      </c>
    </row>
    <row r="1436" spans="58:60" x14ac:dyDescent="0.3">
      <c r="BH1436" t="s">
        <v>1023</v>
      </c>
    </row>
    <row r="1438" spans="58:60" x14ac:dyDescent="0.3">
      <c r="BH1438" t="s">
        <v>1024</v>
      </c>
    </row>
    <row r="1440" spans="58:60" x14ac:dyDescent="0.3">
      <c r="BH1440" t="s">
        <v>1025</v>
      </c>
    </row>
    <row r="1441" spans="60:60" x14ac:dyDescent="0.3">
      <c r="BH1441" t="s">
        <v>1026</v>
      </c>
    </row>
    <row r="1442" spans="60:60" x14ac:dyDescent="0.3">
      <c r="BH1442" t="s">
        <v>1027</v>
      </c>
    </row>
    <row r="1443" spans="60:60" x14ac:dyDescent="0.3">
      <c r="BH1443" t="s">
        <v>1028</v>
      </c>
    </row>
    <row r="1445" spans="60:60" x14ac:dyDescent="0.3">
      <c r="BH1445" t="s">
        <v>1029</v>
      </c>
    </row>
    <row r="1446" spans="60:60" x14ac:dyDescent="0.3">
      <c r="BH1446" t="s">
        <v>1030</v>
      </c>
    </row>
    <row r="1447" spans="60:60" x14ac:dyDescent="0.3">
      <c r="BH1447" t="s">
        <v>1031</v>
      </c>
    </row>
    <row r="1448" spans="60:60" x14ac:dyDescent="0.3">
      <c r="BH1448" t="s">
        <v>1032</v>
      </c>
    </row>
    <row r="1449" spans="60:60" x14ac:dyDescent="0.3">
      <c r="BH1449" t="s">
        <v>1033</v>
      </c>
    </row>
    <row r="1450" spans="60:60" x14ac:dyDescent="0.3">
      <c r="BH1450" t="s">
        <v>1034</v>
      </c>
    </row>
    <row r="1451" spans="60:60" x14ac:dyDescent="0.3">
      <c r="BH1451" t="s">
        <v>1035</v>
      </c>
    </row>
    <row r="1452" spans="60:60" x14ac:dyDescent="0.3">
      <c r="BH1452" t="s">
        <v>1036</v>
      </c>
    </row>
    <row r="1453" spans="60:60" x14ac:dyDescent="0.3">
      <c r="BH1453" t="s">
        <v>1037</v>
      </c>
    </row>
    <row r="1454" spans="60:60" x14ac:dyDescent="0.3">
      <c r="BH1454" t="s">
        <v>1038</v>
      </c>
    </row>
    <row r="1455" spans="60:60" x14ac:dyDescent="0.3">
      <c r="BH1455" t="s">
        <v>1039</v>
      </c>
    </row>
    <row r="1456" spans="60:60" x14ac:dyDescent="0.3">
      <c r="BH1456" t="s">
        <v>1040</v>
      </c>
    </row>
    <row r="1457" spans="58:60" x14ac:dyDescent="0.3">
      <c r="BH1457" t="s">
        <v>1041</v>
      </c>
    </row>
    <row r="1458" spans="58:60" x14ac:dyDescent="0.3">
      <c r="BH1458" t="s">
        <v>1042</v>
      </c>
    </row>
    <row r="1459" spans="58:60" x14ac:dyDescent="0.3">
      <c r="BH1459" t="s">
        <v>1043</v>
      </c>
    </row>
    <row r="1460" spans="58:60" x14ac:dyDescent="0.3">
      <c r="BH1460" t="s">
        <v>1044</v>
      </c>
    </row>
    <row r="1461" spans="58:60" x14ac:dyDescent="0.3">
      <c r="BH1461" t="s">
        <v>1045</v>
      </c>
    </row>
    <row r="1462" spans="58:60" x14ac:dyDescent="0.3">
      <c r="BH1462" t="s">
        <v>1046</v>
      </c>
    </row>
    <row r="1463" spans="58:60" x14ac:dyDescent="0.3">
      <c r="BH1463" t="s">
        <v>1047</v>
      </c>
    </row>
    <row r="1465" spans="58:60" x14ac:dyDescent="0.3">
      <c r="BF1465">
        <v>1</v>
      </c>
      <c r="BH1465" t="s">
        <v>1048</v>
      </c>
    </row>
    <row r="1466" spans="58:60" x14ac:dyDescent="0.3">
      <c r="BH1466" t="s">
        <v>997</v>
      </c>
    </row>
    <row r="1467" spans="58:60" x14ac:dyDescent="0.3">
      <c r="BH1467" t="s">
        <v>1015</v>
      </c>
    </row>
    <row r="1468" spans="58:60" x14ac:dyDescent="0.3">
      <c r="BH1468" t="s">
        <v>1016</v>
      </c>
    </row>
    <row r="1469" spans="58:60" x14ac:dyDescent="0.3">
      <c r="BH1469" t="s">
        <v>1017</v>
      </c>
    </row>
    <row r="1470" spans="58:60" x14ac:dyDescent="0.3">
      <c r="BH1470" t="s">
        <v>1018</v>
      </c>
    </row>
    <row r="1471" spans="58:60" x14ac:dyDescent="0.3">
      <c r="BH1471" t="s">
        <v>1019</v>
      </c>
    </row>
    <row r="1472" spans="58:60" x14ac:dyDescent="0.3">
      <c r="BH1472" t="s">
        <v>1020</v>
      </c>
    </row>
    <row r="1473" spans="60:60" x14ac:dyDescent="0.3">
      <c r="BH1473" t="s">
        <v>1021</v>
      </c>
    </row>
    <row r="1474" spans="60:60" x14ac:dyDescent="0.3">
      <c r="BH1474" t="s">
        <v>1022</v>
      </c>
    </row>
    <row r="1475" spans="60:60" x14ac:dyDescent="0.3">
      <c r="BH1475" t="s">
        <v>1023</v>
      </c>
    </row>
    <row r="1477" spans="60:60" x14ac:dyDescent="0.3">
      <c r="BH1477" t="s">
        <v>1024</v>
      </c>
    </row>
    <row r="1479" spans="60:60" x14ac:dyDescent="0.3">
      <c r="BH1479" t="s">
        <v>1025</v>
      </c>
    </row>
    <row r="1480" spans="60:60" x14ac:dyDescent="0.3">
      <c r="BH1480" t="s">
        <v>1026</v>
      </c>
    </row>
    <row r="1481" spans="60:60" x14ac:dyDescent="0.3">
      <c r="BH1481" t="s">
        <v>1027</v>
      </c>
    </row>
    <row r="1482" spans="60:60" x14ac:dyDescent="0.3">
      <c r="BH1482" t="s">
        <v>1028</v>
      </c>
    </row>
    <row r="1484" spans="60:60" x14ac:dyDescent="0.3">
      <c r="BH1484" t="s">
        <v>1029</v>
      </c>
    </row>
    <row r="1485" spans="60:60" x14ac:dyDescent="0.3">
      <c r="BH1485" t="s">
        <v>1030</v>
      </c>
    </row>
    <row r="1486" spans="60:60" x14ac:dyDescent="0.3">
      <c r="BH1486" t="s">
        <v>1031</v>
      </c>
    </row>
    <row r="1487" spans="60:60" x14ac:dyDescent="0.3">
      <c r="BH1487" t="s">
        <v>1032</v>
      </c>
    </row>
    <row r="1488" spans="60:60" x14ac:dyDescent="0.3">
      <c r="BH1488" t="s">
        <v>1033</v>
      </c>
    </row>
    <row r="1489" spans="58:60" x14ac:dyDescent="0.3">
      <c r="BH1489" t="s">
        <v>1034</v>
      </c>
    </row>
    <row r="1490" spans="58:60" x14ac:dyDescent="0.3">
      <c r="BH1490" t="s">
        <v>1035</v>
      </c>
    </row>
    <row r="1491" spans="58:60" x14ac:dyDescent="0.3">
      <c r="BH1491" t="s">
        <v>1036</v>
      </c>
    </row>
    <row r="1492" spans="58:60" x14ac:dyDescent="0.3">
      <c r="BH1492" t="s">
        <v>1037</v>
      </c>
    </row>
    <row r="1493" spans="58:60" x14ac:dyDescent="0.3">
      <c r="BH1493" t="s">
        <v>1038</v>
      </c>
    </row>
    <row r="1494" spans="58:60" x14ac:dyDescent="0.3">
      <c r="BH1494" t="s">
        <v>1039</v>
      </c>
    </row>
    <row r="1495" spans="58:60" x14ac:dyDescent="0.3">
      <c r="BH1495" t="s">
        <v>1040</v>
      </c>
    </row>
    <row r="1496" spans="58:60" x14ac:dyDescent="0.3">
      <c r="BH1496" t="s">
        <v>1041</v>
      </c>
    </row>
    <row r="1497" spans="58:60" x14ac:dyDescent="0.3">
      <c r="BH1497" t="s">
        <v>1042</v>
      </c>
    </row>
    <row r="1498" spans="58:60" x14ac:dyDescent="0.3">
      <c r="BH1498" t="s">
        <v>1043</v>
      </c>
    </row>
    <row r="1499" spans="58:60" x14ac:dyDescent="0.3">
      <c r="BH1499" t="s">
        <v>1044</v>
      </c>
    </row>
    <row r="1500" spans="58:60" x14ac:dyDescent="0.3">
      <c r="BH1500" t="s">
        <v>1045</v>
      </c>
    </row>
    <row r="1501" spans="58:60" x14ac:dyDescent="0.3">
      <c r="BH1501" t="s">
        <v>1046</v>
      </c>
    </row>
    <row r="1502" spans="58:60" x14ac:dyDescent="0.3">
      <c r="BH1502" t="s">
        <v>1047</v>
      </c>
    </row>
    <row r="1504" spans="58:60" x14ac:dyDescent="0.3">
      <c r="BF1504">
        <v>1</v>
      </c>
      <c r="BH1504" t="s">
        <v>1049</v>
      </c>
    </row>
    <row r="1505" spans="60:60" x14ac:dyDescent="0.3">
      <c r="BH1505" t="s">
        <v>997</v>
      </c>
    </row>
    <row r="1506" spans="60:60" x14ac:dyDescent="0.3">
      <c r="BH1506" t="s">
        <v>1015</v>
      </c>
    </row>
    <row r="1507" spans="60:60" x14ac:dyDescent="0.3">
      <c r="BH1507" t="s">
        <v>1016</v>
      </c>
    </row>
    <row r="1508" spans="60:60" x14ac:dyDescent="0.3">
      <c r="BH1508" t="s">
        <v>1017</v>
      </c>
    </row>
    <row r="1509" spans="60:60" x14ac:dyDescent="0.3">
      <c r="BH1509" t="s">
        <v>1018</v>
      </c>
    </row>
    <row r="1510" spans="60:60" x14ac:dyDescent="0.3">
      <c r="BH1510" t="s">
        <v>1019</v>
      </c>
    </row>
    <row r="1511" spans="60:60" x14ac:dyDescent="0.3">
      <c r="BH1511" t="s">
        <v>1020</v>
      </c>
    </row>
    <row r="1512" spans="60:60" x14ac:dyDescent="0.3">
      <c r="BH1512" t="s">
        <v>1021</v>
      </c>
    </row>
    <row r="1513" spans="60:60" x14ac:dyDescent="0.3">
      <c r="BH1513" t="s">
        <v>1022</v>
      </c>
    </row>
    <row r="1514" spans="60:60" x14ac:dyDescent="0.3">
      <c r="BH1514" t="s">
        <v>1023</v>
      </c>
    </row>
    <row r="1516" spans="60:60" x14ac:dyDescent="0.3">
      <c r="BH1516" t="s">
        <v>1024</v>
      </c>
    </row>
    <row r="1518" spans="60:60" x14ac:dyDescent="0.3">
      <c r="BH1518" t="s">
        <v>1025</v>
      </c>
    </row>
    <row r="1519" spans="60:60" x14ac:dyDescent="0.3">
      <c r="BH1519" t="s">
        <v>1026</v>
      </c>
    </row>
    <row r="1520" spans="60:60" x14ac:dyDescent="0.3">
      <c r="BH1520" t="s">
        <v>1027</v>
      </c>
    </row>
    <row r="1521" spans="60:60" x14ac:dyDescent="0.3">
      <c r="BH1521" t="s">
        <v>1028</v>
      </c>
    </row>
    <row r="1523" spans="60:60" x14ac:dyDescent="0.3">
      <c r="BH1523" t="s">
        <v>1029</v>
      </c>
    </row>
    <row r="1524" spans="60:60" x14ac:dyDescent="0.3">
      <c r="BH1524" t="s">
        <v>1030</v>
      </c>
    </row>
    <row r="1525" spans="60:60" x14ac:dyDescent="0.3">
      <c r="BH1525" t="s">
        <v>1031</v>
      </c>
    </row>
    <row r="1526" spans="60:60" x14ac:dyDescent="0.3">
      <c r="BH1526" t="s">
        <v>1032</v>
      </c>
    </row>
    <row r="1527" spans="60:60" x14ac:dyDescent="0.3">
      <c r="BH1527" t="s">
        <v>1033</v>
      </c>
    </row>
    <row r="1528" spans="60:60" x14ac:dyDescent="0.3">
      <c r="BH1528" t="s">
        <v>1034</v>
      </c>
    </row>
    <row r="1529" spans="60:60" x14ac:dyDescent="0.3">
      <c r="BH1529" t="s">
        <v>1035</v>
      </c>
    </row>
    <row r="1530" spans="60:60" x14ac:dyDescent="0.3">
      <c r="BH1530" t="s">
        <v>1036</v>
      </c>
    </row>
    <row r="1531" spans="60:60" x14ac:dyDescent="0.3">
      <c r="BH1531" t="s">
        <v>1037</v>
      </c>
    </row>
    <row r="1532" spans="60:60" x14ac:dyDescent="0.3">
      <c r="BH1532" t="s">
        <v>1038</v>
      </c>
    </row>
    <row r="1533" spans="60:60" x14ac:dyDescent="0.3">
      <c r="BH1533" t="s">
        <v>1039</v>
      </c>
    </row>
    <row r="1534" spans="60:60" x14ac:dyDescent="0.3">
      <c r="BH1534" t="s">
        <v>1040</v>
      </c>
    </row>
    <row r="1535" spans="60:60" x14ac:dyDescent="0.3">
      <c r="BH1535" t="s">
        <v>1041</v>
      </c>
    </row>
    <row r="1536" spans="60:60" x14ac:dyDescent="0.3">
      <c r="BH1536" t="s">
        <v>1042</v>
      </c>
    </row>
    <row r="1537" spans="1:72" x14ac:dyDescent="0.3">
      <c r="BH1537" t="s">
        <v>1043</v>
      </c>
    </row>
    <row r="1538" spans="1:72" x14ac:dyDescent="0.3">
      <c r="BH1538" t="s">
        <v>1044</v>
      </c>
    </row>
    <row r="1539" spans="1:72" x14ac:dyDescent="0.3">
      <c r="BH1539" t="s">
        <v>1045</v>
      </c>
    </row>
    <row r="1540" spans="1:72" x14ac:dyDescent="0.3">
      <c r="BH1540" t="s">
        <v>1046</v>
      </c>
    </row>
    <row r="1541" spans="1:72" x14ac:dyDescent="0.3">
      <c r="BH1541" t="s">
        <v>1047</v>
      </c>
    </row>
    <row r="1543" spans="1:72" x14ac:dyDescent="0.3">
      <c r="A1543" t="s">
        <v>1876</v>
      </c>
      <c r="I1543">
        <v>1</v>
      </c>
      <c r="P1543">
        <v>1</v>
      </c>
      <c r="X1543">
        <v>1</v>
      </c>
      <c r="AE1543">
        <v>1</v>
      </c>
      <c r="AN1543" s="26">
        <v>1</v>
      </c>
      <c r="AQ1543" s="26">
        <v>1</v>
      </c>
      <c r="AV1543" s="26">
        <v>1</v>
      </c>
      <c r="AZ1543" s="26">
        <v>1</v>
      </c>
      <c r="BB1543">
        <v>1</v>
      </c>
      <c r="BH1543" s="58" t="s">
        <v>1050</v>
      </c>
      <c r="BI1543" s="58"/>
      <c r="BJ1543" s="58"/>
      <c r="BK1543" s="58"/>
      <c r="BL1543" s="58"/>
      <c r="BM1543" s="58"/>
      <c r="BN1543" s="58"/>
      <c r="BO1543" s="58"/>
      <c r="BP1543" s="58"/>
      <c r="BQ1543" s="58"/>
      <c r="BR1543" s="58"/>
      <c r="BS1543" s="58"/>
      <c r="BT1543" s="58"/>
    </row>
    <row r="1544" spans="1:72" x14ac:dyDescent="0.3">
      <c r="BH1544" t="s">
        <v>1051</v>
      </c>
    </row>
    <row r="1545" spans="1:72" x14ac:dyDescent="0.3">
      <c r="BH1545" t="s">
        <v>1052</v>
      </c>
    </row>
    <row r="1546" spans="1:72" x14ac:dyDescent="0.3">
      <c r="BH1546" t="s">
        <v>1053</v>
      </c>
    </row>
    <row r="1547" spans="1:72" x14ac:dyDescent="0.3">
      <c r="BH1547" t="s">
        <v>1054</v>
      </c>
    </row>
    <row r="1549" spans="1:72" x14ac:dyDescent="0.3">
      <c r="BH1549" t="s">
        <v>1055</v>
      </c>
    </row>
    <row r="1551" spans="1:72" x14ac:dyDescent="0.3">
      <c r="BH1551" t="s">
        <v>1056</v>
      </c>
    </row>
    <row r="1553" spans="60:60" x14ac:dyDescent="0.3">
      <c r="BH1553" t="s">
        <v>1057</v>
      </c>
    </row>
    <row r="1555" spans="60:60" x14ac:dyDescent="0.3">
      <c r="BH1555" t="s">
        <v>1058</v>
      </c>
    </row>
    <row r="1557" spans="60:60" x14ac:dyDescent="0.3">
      <c r="BH1557" t="s">
        <v>1059</v>
      </c>
    </row>
    <row r="1558" spans="60:60" x14ac:dyDescent="0.3">
      <c r="BH1558" t="s">
        <v>24</v>
      </c>
    </row>
    <row r="1559" spans="60:60" x14ac:dyDescent="0.3">
      <c r="BH1559" t="s">
        <v>1060</v>
      </c>
    </row>
    <row r="1560" spans="60:60" x14ac:dyDescent="0.3">
      <c r="BH1560" t="s">
        <v>1061</v>
      </c>
    </row>
    <row r="1561" spans="60:60" x14ac:dyDescent="0.3">
      <c r="BH1561" t="s">
        <v>1062</v>
      </c>
    </row>
    <row r="1562" spans="60:60" x14ac:dyDescent="0.3">
      <c r="BH1562" t="s">
        <v>1063</v>
      </c>
    </row>
    <row r="1563" spans="60:60" x14ac:dyDescent="0.3">
      <c r="BH1563" t="s">
        <v>1064</v>
      </c>
    </row>
    <row r="1564" spans="60:60" x14ac:dyDescent="0.3">
      <c r="BH1564" t="s">
        <v>1065</v>
      </c>
    </row>
    <row r="1565" spans="60:60" x14ac:dyDescent="0.3">
      <c r="BH1565" t="s">
        <v>1066</v>
      </c>
    </row>
    <row r="1567" spans="60:60" x14ac:dyDescent="0.3">
      <c r="BH1567" t="s">
        <v>1067</v>
      </c>
    </row>
    <row r="1569" spans="57:60" x14ac:dyDescent="0.3">
      <c r="BH1569" t="s">
        <v>1068</v>
      </c>
    </row>
    <row r="1571" spans="57:60" x14ac:dyDescent="0.3">
      <c r="BH1571" t="s">
        <v>1069</v>
      </c>
    </row>
    <row r="1573" spans="57:60" x14ac:dyDescent="0.3">
      <c r="BH1573" t="s">
        <v>1070</v>
      </c>
    </row>
    <row r="1574" spans="57:60" x14ac:dyDescent="0.3">
      <c r="BH1574" t="s">
        <v>1071</v>
      </c>
    </row>
    <row r="1576" spans="57:60" x14ac:dyDescent="0.3">
      <c r="BE1576">
        <v>1</v>
      </c>
      <c r="BH1576" t="s">
        <v>1072</v>
      </c>
    </row>
    <row r="1577" spans="57:60" x14ac:dyDescent="0.3">
      <c r="BH1577" t="s">
        <v>1073</v>
      </c>
    </row>
    <row r="1578" spans="57:60" x14ac:dyDescent="0.3">
      <c r="BH1578" t="s">
        <v>145</v>
      </c>
    </row>
    <row r="1579" spans="57:60" x14ac:dyDescent="0.3">
      <c r="BH1579" t="s">
        <v>1074</v>
      </c>
    </row>
    <row r="1580" spans="57:60" x14ac:dyDescent="0.3">
      <c r="BH1580" t="s">
        <v>1075</v>
      </c>
    </row>
    <row r="1581" spans="57:60" x14ac:dyDescent="0.3">
      <c r="BH1581" t="s">
        <v>1076</v>
      </c>
    </row>
    <row r="1582" spans="57:60" x14ac:dyDescent="0.3">
      <c r="BH1582" t="s">
        <v>1077</v>
      </c>
    </row>
    <row r="1583" spans="57:60" x14ac:dyDescent="0.3">
      <c r="BH1583" t="s">
        <v>1078</v>
      </c>
    </row>
    <row r="1584" spans="57:60" x14ac:dyDescent="0.3">
      <c r="BH1584" t="s">
        <v>1079</v>
      </c>
    </row>
    <row r="1585" spans="60:60" x14ac:dyDescent="0.3">
      <c r="BH1585" t="s">
        <v>1080</v>
      </c>
    </row>
    <row r="1586" spans="60:60" x14ac:dyDescent="0.3">
      <c r="BH1586" t="s">
        <v>1081</v>
      </c>
    </row>
    <row r="1587" spans="60:60" x14ac:dyDescent="0.3">
      <c r="BH1587" t="s">
        <v>1082</v>
      </c>
    </row>
    <row r="1588" spans="60:60" x14ac:dyDescent="0.3">
      <c r="BH1588" t="s">
        <v>1083</v>
      </c>
    </row>
    <row r="1590" spans="60:60" x14ac:dyDescent="0.3">
      <c r="BH1590" t="s">
        <v>1084</v>
      </c>
    </row>
    <row r="1591" spans="60:60" x14ac:dyDescent="0.3">
      <c r="BH1591" t="s">
        <v>1085</v>
      </c>
    </row>
    <row r="1592" spans="60:60" x14ac:dyDescent="0.3">
      <c r="BH1592" t="s">
        <v>1086</v>
      </c>
    </row>
    <row r="1593" spans="60:60" x14ac:dyDescent="0.3">
      <c r="BH1593" t="s">
        <v>1087</v>
      </c>
    </row>
    <row r="1594" spans="60:60" x14ac:dyDescent="0.3">
      <c r="BH1594" t="s">
        <v>1088</v>
      </c>
    </row>
    <row r="1595" spans="60:60" x14ac:dyDescent="0.3">
      <c r="BH1595" t="s">
        <v>1089</v>
      </c>
    </row>
    <row r="1596" spans="60:60" x14ac:dyDescent="0.3">
      <c r="BH1596" t="s">
        <v>1090</v>
      </c>
    </row>
    <row r="1597" spans="60:60" x14ac:dyDescent="0.3">
      <c r="BH1597" t="s">
        <v>1091</v>
      </c>
    </row>
    <row r="1598" spans="60:60" x14ac:dyDescent="0.3">
      <c r="BH1598" t="s">
        <v>1092</v>
      </c>
    </row>
    <row r="1599" spans="60:60" x14ac:dyDescent="0.3">
      <c r="BH1599" t="s">
        <v>1093</v>
      </c>
    </row>
    <row r="1600" spans="60:60" x14ac:dyDescent="0.3">
      <c r="BH1600" t="s">
        <v>1094</v>
      </c>
    </row>
    <row r="1601" spans="1:60" x14ac:dyDescent="0.3">
      <c r="BH1601" t="s">
        <v>1095</v>
      </c>
    </row>
    <row r="1603" spans="1:60" x14ac:dyDescent="0.3">
      <c r="A1603" t="s">
        <v>1877</v>
      </c>
      <c r="J1603">
        <v>1</v>
      </c>
      <c r="P1603">
        <v>1</v>
      </c>
      <c r="X1603">
        <v>1</v>
      </c>
      <c r="AE1603">
        <v>1</v>
      </c>
      <c r="AN1603" s="26">
        <v>1</v>
      </c>
      <c r="AR1603" s="26">
        <v>1</v>
      </c>
      <c r="AV1603" s="26">
        <v>1</v>
      </c>
      <c r="AZ1603" s="26">
        <v>1</v>
      </c>
      <c r="BB1603">
        <v>1</v>
      </c>
      <c r="BH1603" t="s">
        <v>1096</v>
      </c>
    </row>
    <row r="1604" spans="1:60" x14ac:dyDescent="0.3">
      <c r="BH1604" t="s">
        <v>1097</v>
      </c>
    </row>
    <row r="1605" spans="1:60" x14ac:dyDescent="0.3">
      <c r="BH1605" t="s">
        <v>1098</v>
      </c>
    </row>
    <row r="1607" spans="1:60" x14ac:dyDescent="0.3">
      <c r="A1607" t="s">
        <v>1878</v>
      </c>
      <c r="J1607">
        <v>1</v>
      </c>
      <c r="S1607">
        <v>1</v>
      </c>
      <c r="W1607">
        <v>1</v>
      </c>
      <c r="AF1607">
        <v>1</v>
      </c>
      <c r="AI1607" s="26">
        <v>1</v>
      </c>
      <c r="AM1607" s="26">
        <v>21</v>
      </c>
      <c r="AP1607" s="26">
        <v>1</v>
      </c>
      <c r="AV1607" s="26">
        <v>1</v>
      </c>
      <c r="AZ1607" s="26">
        <v>1</v>
      </c>
      <c r="BC1607">
        <v>1</v>
      </c>
      <c r="BH1607" t="s">
        <v>1099</v>
      </c>
    </row>
    <row r="1608" spans="1:60" x14ac:dyDescent="0.3">
      <c r="BH1608" t="s">
        <v>1100</v>
      </c>
    </row>
    <row r="1609" spans="1:60" x14ac:dyDescent="0.3">
      <c r="BH1609" t="s">
        <v>1101</v>
      </c>
    </row>
    <row r="1610" spans="1:60" x14ac:dyDescent="0.3">
      <c r="BH1610" t="s">
        <v>1102</v>
      </c>
    </row>
    <row r="1611" spans="1:60" x14ac:dyDescent="0.3">
      <c r="BH1611" t="s">
        <v>1103</v>
      </c>
    </row>
    <row r="1612" spans="1:60" x14ac:dyDescent="0.3">
      <c r="BH1612" t="s">
        <v>1104</v>
      </c>
    </row>
    <row r="1613" spans="1:60" x14ac:dyDescent="0.3">
      <c r="BH1613" t="s">
        <v>1105</v>
      </c>
    </row>
    <row r="1615" spans="1:60" x14ac:dyDescent="0.3">
      <c r="BH1615" t="s">
        <v>1106</v>
      </c>
    </row>
    <row r="1616" spans="1:60" x14ac:dyDescent="0.3">
      <c r="BH1616" t="s">
        <v>1107</v>
      </c>
    </row>
    <row r="1617" spans="1:60" x14ac:dyDescent="0.3">
      <c r="BH1617" t="s">
        <v>1108</v>
      </c>
    </row>
    <row r="1618" spans="1:60" x14ac:dyDescent="0.3">
      <c r="BH1618" t="s">
        <v>1109</v>
      </c>
    </row>
    <row r="1619" spans="1:60" x14ac:dyDescent="0.3">
      <c r="BH1619" t="s">
        <v>1110</v>
      </c>
    </row>
    <row r="1620" spans="1:60" x14ac:dyDescent="0.3">
      <c r="BH1620" t="s">
        <v>1111</v>
      </c>
    </row>
    <row r="1621" spans="1:60" x14ac:dyDescent="0.3">
      <c r="BH1621" t="s">
        <v>24</v>
      </c>
    </row>
    <row r="1622" spans="1:60" x14ac:dyDescent="0.3">
      <c r="BH1622" t="s">
        <v>1112</v>
      </c>
    </row>
    <row r="1624" spans="1:60" x14ac:dyDescent="0.3">
      <c r="A1624" t="s">
        <v>1879</v>
      </c>
      <c r="J1624">
        <v>1</v>
      </c>
      <c r="P1624">
        <v>1</v>
      </c>
      <c r="X1624">
        <v>1</v>
      </c>
      <c r="AA1624">
        <v>1</v>
      </c>
      <c r="AK1624" s="26">
        <v>1</v>
      </c>
      <c r="AM1624" s="26">
        <v>67</v>
      </c>
      <c r="AQ1624" s="26">
        <v>1</v>
      </c>
      <c r="AT1624" s="26">
        <v>1</v>
      </c>
      <c r="AZ1624" s="26">
        <v>1</v>
      </c>
      <c r="BB1624">
        <v>1</v>
      </c>
      <c r="BH1624" t="s">
        <v>1847</v>
      </c>
    </row>
    <row r="1625" spans="1:60" x14ac:dyDescent="0.3">
      <c r="BH1625" t="s">
        <v>1113</v>
      </c>
    </row>
    <row r="1626" spans="1:60" x14ac:dyDescent="0.3">
      <c r="BH1626" t="s">
        <v>1114</v>
      </c>
    </row>
    <row r="1627" spans="1:60" x14ac:dyDescent="0.3">
      <c r="BH1627" t="s">
        <v>1115</v>
      </c>
    </row>
    <row r="1628" spans="1:60" x14ac:dyDescent="0.3">
      <c r="BH1628" t="s">
        <v>1116</v>
      </c>
    </row>
    <row r="1630" spans="1:60" x14ac:dyDescent="0.3">
      <c r="BH1630" t="s">
        <v>1117</v>
      </c>
    </row>
    <row r="1631" spans="1:60" x14ac:dyDescent="0.3">
      <c r="BH1631" t="s">
        <v>1118</v>
      </c>
    </row>
    <row r="1632" spans="1:60" x14ac:dyDescent="0.3">
      <c r="BH1632" t="s">
        <v>1119</v>
      </c>
    </row>
    <row r="1633" spans="60:60" x14ac:dyDescent="0.3">
      <c r="BH1633" t="s">
        <v>1120</v>
      </c>
    </row>
    <row r="1634" spans="60:60" x14ac:dyDescent="0.3">
      <c r="BH1634" t="s">
        <v>1121</v>
      </c>
    </row>
    <row r="1635" spans="60:60" x14ac:dyDescent="0.3">
      <c r="BH1635" t="s">
        <v>1122</v>
      </c>
    </row>
    <row r="1636" spans="60:60" x14ac:dyDescent="0.3">
      <c r="BH1636" t="s">
        <v>1123</v>
      </c>
    </row>
    <row r="1637" spans="60:60" x14ac:dyDescent="0.3">
      <c r="BH1637" t="s">
        <v>1124</v>
      </c>
    </row>
    <row r="1638" spans="60:60" x14ac:dyDescent="0.3">
      <c r="BH1638" t="s">
        <v>1125</v>
      </c>
    </row>
    <row r="1639" spans="60:60" x14ac:dyDescent="0.3">
      <c r="BH1639" t="s">
        <v>1126</v>
      </c>
    </row>
    <row r="1640" spans="60:60" x14ac:dyDescent="0.3">
      <c r="BH1640" t="s">
        <v>1127</v>
      </c>
    </row>
    <row r="1642" spans="60:60" x14ac:dyDescent="0.3">
      <c r="BH1642" t="s">
        <v>1128</v>
      </c>
    </row>
    <row r="1643" spans="60:60" x14ac:dyDescent="0.3">
      <c r="BH1643" t="s">
        <v>1129</v>
      </c>
    </row>
    <row r="1644" spans="60:60" x14ac:dyDescent="0.3">
      <c r="BH1644" t="s">
        <v>1130</v>
      </c>
    </row>
    <row r="1645" spans="60:60" x14ac:dyDescent="0.3">
      <c r="BH1645" t="s">
        <v>1131</v>
      </c>
    </row>
    <row r="1646" spans="60:60" x14ac:dyDescent="0.3">
      <c r="BH1646" t="s">
        <v>529</v>
      </c>
    </row>
    <row r="1647" spans="60:60" x14ac:dyDescent="0.3">
      <c r="BH1647" t="s">
        <v>1132</v>
      </c>
    </row>
    <row r="1648" spans="60:60" x14ac:dyDescent="0.3">
      <c r="BH1648" t="s">
        <v>1133</v>
      </c>
    </row>
    <row r="1649" spans="1:60" x14ac:dyDescent="0.3">
      <c r="BH1649" t="s">
        <v>1134</v>
      </c>
    </row>
    <row r="1650" spans="1:60" x14ac:dyDescent="0.3">
      <c r="BH1650" t="s">
        <v>1121</v>
      </c>
    </row>
    <row r="1651" spans="1:60" x14ac:dyDescent="0.3">
      <c r="BH1651" t="s">
        <v>1122</v>
      </c>
    </row>
    <row r="1652" spans="1:60" x14ac:dyDescent="0.3">
      <c r="BH1652" t="s">
        <v>1123</v>
      </c>
    </row>
    <row r="1653" spans="1:60" x14ac:dyDescent="0.3">
      <c r="BH1653" t="s">
        <v>1135</v>
      </c>
    </row>
    <row r="1654" spans="1:60" x14ac:dyDescent="0.3">
      <c r="BH1654" t="s">
        <v>1136</v>
      </c>
    </row>
    <row r="1655" spans="1:60" x14ac:dyDescent="0.3">
      <c r="BH1655" t="s">
        <v>1137</v>
      </c>
    </row>
    <row r="1656" spans="1:60" x14ac:dyDescent="0.3">
      <c r="BH1656" t="s">
        <v>1138</v>
      </c>
    </row>
    <row r="1658" spans="1:60" x14ac:dyDescent="0.3">
      <c r="A1658" t="s">
        <v>1879</v>
      </c>
      <c r="J1658">
        <v>1</v>
      </c>
      <c r="S1658">
        <v>1</v>
      </c>
      <c r="U1658">
        <v>1</v>
      </c>
      <c r="AF1658">
        <v>1</v>
      </c>
      <c r="AN1658" s="26">
        <v>1</v>
      </c>
      <c r="AP1658" s="26">
        <v>1</v>
      </c>
      <c r="AV1658" s="26">
        <v>1</v>
      </c>
      <c r="AZ1658" s="26">
        <v>1</v>
      </c>
      <c r="BB1658">
        <v>1</v>
      </c>
      <c r="BH1658" t="s">
        <v>1139</v>
      </c>
    </row>
    <row r="1659" spans="1:60" x14ac:dyDescent="0.3">
      <c r="BH1659" t="s">
        <v>1140</v>
      </c>
    </row>
    <row r="1660" spans="1:60" x14ac:dyDescent="0.3">
      <c r="BH1660" t="s">
        <v>1141</v>
      </c>
    </row>
    <row r="1661" spans="1:60" x14ac:dyDescent="0.3">
      <c r="BH1661" t="s">
        <v>1142</v>
      </c>
    </row>
    <row r="1662" spans="1:60" x14ac:dyDescent="0.3">
      <c r="BH1662" t="s">
        <v>1143</v>
      </c>
    </row>
    <row r="1663" spans="1:60" x14ac:dyDescent="0.3">
      <c r="BH1663" t="s">
        <v>1144</v>
      </c>
    </row>
    <row r="1664" spans="1:60" x14ac:dyDescent="0.3">
      <c r="BH1664" t="s">
        <v>1145</v>
      </c>
    </row>
    <row r="1665" spans="60:60" x14ac:dyDescent="0.3">
      <c r="BH1665" t="s">
        <v>1146</v>
      </c>
    </row>
    <row r="1666" spans="60:60" x14ac:dyDescent="0.3">
      <c r="BH1666" t="s">
        <v>1147</v>
      </c>
    </row>
    <row r="1667" spans="60:60" x14ac:dyDescent="0.3">
      <c r="BH1667" t="s">
        <v>1148</v>
      </c>
    </row>
    <row r="1669" spans="60:60" x14ac:dyDescent="0.3">
      <c r="BH1669" t="s">
        <v>1149</v>
      </c>
    </row>
    <row r="1670" spans="60:60" x14ac:dyDescent="0.3">
      <c r="BH1670" t="s">
        <v>1150</v>
      </c>
    </row>
    <row r="1671" spans="60:60" x14ac:dyDescent="0.3">
      <c r="BH1671" t="s">
        <v>1151</v>
      </c>
    </row>
    <row r="1672" spans="60:60" x14ac:dyDescent="0.3">
      <c r="BH1672" t="s">
        <v>1152</v>
      </c>
    </row>
    <row r="1673" spans="60:60" x14ac:dyDescent="0.3">
      <c r="BH1673" t="s">
        <v>1153</v>
      </c>
    </row>
    <row r="1674" spans="60:60" x14ac:dyDescent="0.3">
      <c r="BH1674" t="s">
        <v>1154</v>
      </c>
    </row>
    <row r="1675" spans="60:60" x14ac:dyDescent="0.3">
      <c r="BH1675" t="s">
        <v>1155</v>
      </c>
    </row>
    <row r="1676" spans="60:60" x14ac:dyDescent="0.3">
      <c r="BH1676" t="s">
        <v>1156</v>
      </c>
    </row>
    <row r="1677" spans="60:60" x14ac:dyDescent="0.3">
      <c r="BH1677" t="s">
        <v>1157</v>
      </c>
    </row>
    <row r="1678" spans="60:60" x14ac:dyDescent="0.3">
      <c r="BH1678" t="s">
        <v>1158</v>
      </c>
    </row>
    <row r="1679" spans="60:60" x14ac:dyDescent="0.3">
      <c r="BH1679" t="s">
        <v>1159</v>
      </c>
    </row>
    <row r="1681" spans="1:60" x14ac:dyDescent="0.3">
      <c r="A1681" t="s">
        <v>1880</v>
      </c>
      <c r="J1681">
        <v>1</v>
      </c>
      <c r="S1681">
        <v>1</v>
      </c>
      <c r="W1681">
        <v>1</v>
      </c>
      <c r="AF1681">
        <v>1</v>
      </c>
      <c r="AJ1681" s="26">
        <v>1</v>
      </c>
      <c r="AM1681" s="26">
        <v>48</v>
      </c>
      <c r="AP1681" s="26">
        <v>1</v>
      </c>
      <c r="AV1681" s="26">
        <v>1</v>
      </c>
      <c r="AZ1681" s="26">
        <v>1</v>
      </c>
      <c r="BB1681">
        <v>1</v>
      </c>
      <c r="BH1681" t="s">
        <v>1160</v>
      </c>
    </row>
    <row r="1682" spans="1:60" x14ac:dyDescent="0.3">
      <c r="BH1682" t="s">
        <v>1161</v>
      </c>
    </row>
    <row r="1683" spans="1:60" x14ac:dyDescent="0.3">
      <c r="BH1683" t="s">
        <v>1162</v>
      </c>
    </row>
    <row r="1684" spans="1:60" x14ac:dyDescent="0.3">
      <c r="BH1684" t="s">
        <v>1163</v>
      </c>
    </row>
    <row r="1685" spans="1:60" x14ac:dyDescent="0.3">
      <c r="BH1685" t="s">
        <v>1164</v>
      </c>
    </row>
    <row r="1686" spans="1:60" x14ac:dyDescent="0.3">
      <c r="BH1686" t="s">
        <v>1165</v>
      </c>
    </row>
    <row r="1687" spans="1:60" x14ac:dyDescent="0.3">
      <c r="BH1687" t="s">
        <v>206</v>
      </c>
    </row>
    <row r="1688" spans="1:60" x14ac:dyDescent="0.3">
      <c r="BH1688" t="s">
        <v>1166</v>
      </c>
    </row>
    <row r="1689" spans="1:60" x14ac:dyDescent="0.3">
      <c r="BH1689" t="s">
        <v>206</v>
      </c>
    </row>
    <row r="1690" spans="1:60" x14ac:dyDescent="0.3">
      <c r="BH1690" t="s">
        <v>1167</v>
      </c>
    </row>
    <row r="1691" spans="1:60" x14ac:dyDescent="0.3">
      <c r="BH1691" t="s">
        <v>1168</v>
      </c>
    </row>
    <row r="1692" spans="1:60" x14ac:dyDescent="0.3">
      <c r="BH1692" t="s">
        <v>1169</v>
      </c>
    </row>
    <row r="1693" spans="1:60" x14ac:dyDescent="0.3">
      <c r="BH1693" t="s">
        <v>1170</v>
      </c>
    </row>
    <row r="1694" spans="1:60" x14ac:dyDescent="0.3">
      <c r="BH1694" t="s">
        <v>1171</v>
      </c>
    </row>
    <row r="1695" spans="1:60" x14ac:dyDescent="0.3">
      <c r="BH1695" t="s">
        <v>1172</v>
      </c>
    </row>
    <row r="1696" spans="1:60" x14ac:dyDescent="0.3">
      <c r="BH1696" t="s">
        <v>1173</v>
      </c>
    </row>
    <row r="1698" spans="1:60" x14ac:dyDescent="0.3">
      <c r="BF1698">
        <v>1</v>
      </c>
      <c r="BH1698" t="s">
        <v>1174</v>
      </c>
    </row>
    <row r="1699" spans="1:60" x14ac:dyDescent="0.3">
      <c r="BH1699" t="s">
        <v>1175</v>
      </c>
    </row>
    <row r="1700" spans="1:60" x14ac:dyDescent="0.3">
      <c r="BH1700" t="s">
        <v>1176</v>
      </c>
    </row>
    <row r="1701" spans="1:60" x14ac:dyDescent="0.3">
      <c r="BH1701" t="s">
        <v>1177</v>
      </c>
    </row>
    <row r="1702" spans="1:60" x14ac:dyDescent="0.3">
      <c r="BH1702" t="s">
        <v>1178</v>
      </c>
    </row>
    <row r="1703" spans="1:60" x14ac:dyDescent="0.3">
      <c r="BH1703" t="s">
        <v>1179</v>
      </c>
    </row>
    <row r="1705" spans="1:60" x14ac:dyDescent="0.3">
      <c r="BH1705" t="s">
        <v>1180</v>
      </c>
    </row>
    <row r="1707" spans="1:60" x14ac:dyDescent="0.3">
      <c r="BH1707" t="s">
        <v>1181</v>
      </c>
    </row>
    <row r="1709" spans="1:60" x14ac:dyDescent="0.3">
      <c r="BH1709" t="s">
        <v>1182</v>
      </c>
    </row>
    <row r="1710" spans="1:60" x14ac:dyDescent="0.3">
      <c r="BH1710" t="s">
        <v>1183</v>
      </c>
    </row>
    <row r="1712" spans="1:60" x14ac:dyDescent="0.3">
      <c r="A1712" t="s">
        <v>1881</v>
      </c>
      <c r="J1712">
        <v>1</v>
      </c>
      <c r="R1712">
        <v>1</v>
      </c>
      <c r="U1712">
        <v>1</v>
      </c>
      <c r="AD1712">
        <v>1</v>
      </c>
      <c r="AL1712" s="26">
        <v>1</v>
      </c>
      <c r="AM1712" s="26">
        <v>79</v>
      </c>
      <c r="AQ1712" s="26">
        <v>1</v>
      </c>
      <c r="AT1712" s="26">
        <v>1</v>
      </c>
      <c r="AZ1712" s="26">
        <v>1</v>
      </c>
      <c r="BB1712">
        <v>1</v>
      </c>
      <c r="BH1712" t="s">
        <v>1184</v>
      </c>
    </row>
    <row r="1713" spans="60:60" x14ac:dyDescent="0.3">
      <c r="BH1713" t="s">
        <v>1185</v>
      </c>
    </row>
    <row r="1714" spans="60:60" x14ac:dyDescent="0.3">
      <c r="BH1714" t="s">
        <v>1186</v>
      </c>
    </row>
    <row r="1715" spans="60:60" x14ac:dyDescent="0.3">
      <c r="BH1715" t="s">
        <v>1187</v>
      </c>
    </row>
    <row r="1716" spans="60:60" x14ac:dyDescent="0.3">
      <c r="BH1716" t="s">
        <v>1188</v>
      </c>
    </row>
    <row r="1717" spans="60:60" x14ac:dyDescent="0.3">
      <c r="BH1717" t="s">
        <v>206</v>
      </c>
    </row>
    <row r="1718" spans="60:60" x14ac:dyDescent="0.3">
      <c r="BH1718" t="s">
        <v>1189</v>
      </c>
    </row>
    <row r="1719" spans="60:60" x14ac:dyDescent="0.3">
      <c r="BH1719" t="s">
        <v>1190</v>
      </c>
    </row>
    <row r="1720" spans="60:60" x14ac:dyDescent="0.3">
      <c r="BH1720" t="s">
        <v>1191</v>
      </c>
    </row>
    <row r="1721" spans="60:60" x14ac:dyDescent="0.3">
      <c r="BH1721" t="s">
        <v>1192</v>
      </c>
    </row>
    <row r="1722" spans="60:60" x14ac:dyDescent="0.3">
      <c r="BH1722" t="s">
        <v>25</v>
      </c>
    </row>
    <row r="1723" spans="60:60" x14ac:dyDescent="0.3">
      <c r="BH1723" t="s">
        <v>1193</v>
      </c>
    </row>
    <row r="1724" spans="60:60" x14ac:dyDescent="0.3">
      <c r="BH1724" t="s">
        <v>1194</v>
      </c>
    </row>
    <row r="1725" spans="60:60" x14ac:dyDescent="0.3">
      <c r="BH1725" t="s">
        <v>1195</v>
      </c>
    </row>
    <row r="1726" spans="60:60" x14ac:dyDescent="0.3">
      <c r="BH1726" t="s">
        <v>1196</v>
      </c>
    </row>
    <row r="1727" spans="60:60" x14ac:dyDescent="0.3">
      <c r="BH1727" t="s">
        <v>1197</v>
      </c>
    </row>
    <row r="1729" spans="1:60" x14ac:dyDescent="0.3">
      <c r="BH1729" t="s">
        <v>38</v>
      </c>
    </row>
    <row r="1731" spans="1:60" x14ac:dyDescent="0.3">
      <c r="BH1731" t="s">
        <v>1198</v>
      </c>
    </row>
    <row r="1733" spans="1:60" x14ac:dyDescent="0.3">
      <c r="BH1733" t="s">
        <v>1199</v>
      </c>
    </row>
    <row r="1735" spans="1:60" x14ac:dyDescent="0.3">
      <c r="BH1735" t="s">
        <v>1200</v>
      </c>
    </row>
    <row r="1737" spans="1:60" x14ac:dyDescent="0.3">
      <c r="BH1737" t="s">
        <v>1201</v>
      </c>
    </row>
    <row r="1738" spans="1:60" x14ac:dyDescent="0.3">
      <c r="BH1738" t="s">
        <v>1202</v>
      </c>
    </row>
    <row r="1740" spans="1:60" x14ac:dyDescent="0.3">
      <c r="A1740" t="s">
        <v>1882</v>
      </c>
      <c r="J1740">
        <v>1</v>
      </c>
      <c r="R1740">
        <v>1</v>
      </c>
      <c r="W1740">
        <v>1</v>
      </c>
      <c r="AD1740">
        <v>1</v>
      </c>
      <c r="AL1740" s="26">
        <v>1</v>
      </c>
      <c r="AM1740" s="26">
        <v>75</v>
      </c>
      <c r="AQ1740" s="26">
        <v>1</v>
      </c>
      <c r="AT1740" s="26">
        <v>1</v>
      </c>
      <c r="AZ1740" s="26">
        <v>1</v>
      </c>
      <c r="BB1740">
        <v>1</v>
      </c>
      <c r="BH1740" t="s">
        <v>1203</v>
      </c>
    </row>
    <row r="1741" spans="1:60" x14ac:dyDescent="0.3">
      <c r="BH1741" t="s">
        <v>1204</v>
      </c>
    </row>
    <row r="1742" spans="1:60" x14ac:dyDescent="0.3">
      <c r="BH1742" t="s">
        <v>1205</v>
      </c>
    </row>
    <row r="1743" spans="1:60" x14ac:dyDescent="0.3">
      <c r="BH1743" t="s">
        <v>13</v>
      </c>
    </row>
    <row r="1744" spans="1:60" x14ac:dyDescent="0.3">
      <c r="BH1744" t="s">
        <v>1206</v>
      </c>
    </row>
    <row r="1746" spans="1:69" x14ac:dyDescent="0.3">
      <c r="BH1746" t="s">
        <v>1207</v>
      </c>
    </row>
    <row r="1748" spans="1:69" x14ac:dyDescent="0.3">
      <c r="BH1748" t="s">
        <v>1208</v>
      </c>
    </row>
    <row r="1750" spans="1:69" x14ac:dyDescent="0.3">
      <c r="BH1750" t="s">
        <v>1209</v>
      </c>
    </row>
    <row r="1752" spans="1:69" x14ac:dyDescent="0.3">
      <c r="BH1752" t="s">
        <v>1210</v>
      </c>
    </row>
    <row r="1753" spans="1:69" x14ac:dyDescent="0.3">
      <c r="BH1753" t="s">
        <v>1211</v>
      </c>
    </row>
    <row r="1755" spans="1:69" x14ac:dyDescent="0.3">
      <c r="A1755" t="s">
        <v>1883</v>
      </c>
      <c r="J1755">
        <v>1</v>
      </c>
      <c r="P1755">
        <v>1</v>
      </c>
      <c r="X1755">
        <v>1</v>
      </c>
      <c r="AE1755">
        <v>1</v>
      </c>
      <c r="AN1755" s="26">
        <v>1</v>
      </c>
      <c r="AR1755" s="26">
        <v>1</v>
      </c>
      <c r="AT1755" s="26">
        <v>1</v>
      </c>
      <c r="AZ1755" s="26">
        <v>1</v>
      </c>
      <c r="BB1755">
        <v>1</v>
      </c>
      <c r="BH1755" s="58" t="s">
        <v>1212</v>
      </c>
      <c r="BI1755" s="58"/>
      <c r="BJ1755" s="58"/>
      <c r="BK1755" s="58"/>
      <c r="BL1755" s="58"/>
      <c r="BM1755" s="58"/>
      <c r="BN1755" s="58"/>
      <c r="BO1755" s="58"/>
      <c r="BP1755" s="58"/>
      <c r="BQ1755" s="58"/>
    </row>
    <row r="1756" spans="1:69" x14ac:dyDescent="0.3">
      <c r="BH1756" t="s">
        <v>1213</v>
      </c>
    </row>
    <row r="1758" spans="1:69" x14ac:dyDescent="0.3">
      <c r="BF1758">
        <v>1</v>
      </c>
      <c r="BH1758" t="s">
        <v>1214</v>
      </c>
    </row>
    <row r="1759" spans="1:69" x14ac:dyDescent="0.3">
      <c r="BH1759" t="s">
        <v>1215</v>
      </c>
    </row>
    <row r="1760" spans="1:69" x14ac:dyDescent="0.3">
      <c r="BH1760" t="s">
        <v>1216</v>
      </c>
    </row>
    <row r="1762" spans="58:60" x14ac:dyDescent="0.3">
      <c r="BH1762" t="s">
        <v>1217</v>
      </c>
    </row>
    <row r="1764" spans="58:60" x14ac:dyDescent="0.3">
      <c r="BH1764" t="s">
        <v>1218</v>
      </c>
    </row>
    <row r="1766" spans="58:60" x14ac:dyDescent="0.3">
      <c r="BH1766" t="s">
        <v>1219</v>
      </c>
    </row>
    <row r="1767" spans="58:60" x14ac:dyDescent="0.3">
      <c r="BH1767" t="s">
        <v>1220</v>
      </c>
    </row>
    <row r="1770" spans="58:60" x14ac:dyDescent="0.3">
      <c r="BF1770">
        <v>1</v>
      </c>
      <c r="BH1770" t="s">
        <v>1221</v>
      </c>
    </row>
    <row r="1771" spans="58:60" x14ac:dyDescent="0.3">
      <c r="BH1771" t="s">
        <v>1222</v>
      </c>
    </row>
    <row r="1772" spans="58:60" x14ac:dyDescent="0.3">
      <c r="BH1772" t="s">
        <v>1223</v>
      </c>
    </row>
    <row r="1773" spans="58:60" x14ac:dyDescent="0.3">
      <c r="BH1773" t="s">
        <v>2</v>
      </c>
    </row>
    <row r="1774" spans="58:60" x14ac:dyDescent="0.3">
      <c r="BH1774" t="s">
        <v>1224</v>
      </c>
    </row>
    <row r="1775" spans="58:60" x14ac:dyDescent="0.3">
      <c r="BH1775" t="s">
        <v>1225</v>
      </c>
    </row>
    <row r="1777" spans="1:60" x14ac:dyDescent="0.3">
      <c r="BH1777" t="s">
        <v>1226</v>
      </c>
    </row>
    <row r="1779" spans="1:60" x14ac:dyDescent="0.3">
      <c r="BH1779" t="s">
        <v>1227</v>
      </c>
    </row>
    <row r="1781" spans="1:60" x14ac:dyDescent="0.3">
      <c r="BH1781" t="s">
        <v>1228</v>
      </c>
    </row>
    <row r="1783" spans="1:60" x14ac:dyDescent="0.3">
      <c r="BH1783" t="s">
        <v>1229</v>
      </c>
    </row>
    <row r="1784" spans="1:60" x14ac:dyDescent="0.3">
      <c r="BH1784" t="s">
        <v>1230</v>
      </c>
    </row>
    <row r="1786" spans="1:60" x14ac:dyDescent="0.3">
      <c r="A1786" t="s">
        <v>1884</v>
      </c>
      <c r="J1786">
        <v>1</v>
      </c>
      <c r="P1786">
        <v>1</v>
      </c>
      <c r="V1786">
        <v>1</v>
      </c>
      <c r="AE1786">
        <v>1</v>
      </c>
      <c r="AJ1786" s="26">
        <v>1</v>
      </c>
      <c r="AM1786" s="26">
        <v>37</v>
      </c>
      <c r="AP1786" s="26">
        <v>1</v>
      </c>
      <c r="AV1786" s="26">
        <v>1</v>
      </c>
      <c r="AZ1786" s="26">
        <v>1</v>
      </c>
      <c r="BB1786">
        <v>1</v>
      </c>
      <c r="BH1786" t="s">
        <v>1231</v>
      </c>
    </row>
    <row r="1787" spans="1:60" x14ac:dyDescent="0.3">
      <c r="BH1787" t="s">
        <v>1232</v>
      </c>
    </row>
    <row r="1788" spans="1:60" x14ac:dyDescent="0.3">
      <c r="BH1788" t="s">
        <v>1233</v>
      </c>
    </row>
    <row r="1789" spans="1:60" x14ac:dyDescent="0.3">
      <c r="BH1789" t="s">
        <v>1152</v>
      </c>
    </row>
    <row r="1790" spans="1:60" x14ac:dyDescent="0.3">
      <c r="BH1790" t="s">
        <v>37</v>
      </c>
    </row>
    <row r="1791" spans="1:60" x14ac:dyDescent="0.3">
      <c r="BH1791" t="s">
        <v>1234</v>
      </c>
    </row>
    <row r="1792" spans="1:60" x14ac:dyDescent="0.3">
      <c r="BH1792" t="s">
        <v>1235</v>
      </c>
    </row>
    <row r="1794" spans="60:60" x14ac:dyDescent="0.3">
      <c r="BH1794" t="s">
        <v>1236</v>
      </c>
    </row>
    <row r="1795" spans="60:60" x14ac:dyDescent="0.3">
      <c r="BH1795" t="s">
        <v>1237</v>
      </c>
    </row>
    <row r="1796" spans="60:60" x14ac:dyDescent="0.3">
      <c r="BH1796" t="s">
        <v>1238</v>
      </c>
    </row>
    <row r="1797" spans="60:60" x14ac:dyDescent="0.3">
      <c r="BH1797" t="s">
        <v>1239</v>
      </c>
    </row>
    <row r="1799" spans="60:60" x14ac:dyDescent="0.3">
      <c r="BH1799" t="s">
        <v>1240</v>
      </c>
    </row>
    <row r="1800" spans="60:60" x14ac:dyDescent="0.3">
      <c r="BH1800" t="s">
        <v>1241</v>
      </c>
    </row>
    <row r="1801" spans="60:60" x14ac:dyDescent="0.3">
      <c r="BH1801" t="s">
        <v>1242</v>
      </c>
    </row>
    <row r="1802" spans="60:60" x14ac:dyDescent="0.3">
      <c r="BH1802" t="s">
        <v>1243</v>
      </c>
    </row>
    <row r="1803" spans="60:60" x14ac:dyDescent="0.3">
      <c r="BH1803" t="s">
        <v>24</v>
      </c>
    </row>
    <row r="1804" spans="60:60" x14ac:dyDescent="0.3">
      <c r="BH1804" t="s">
        <v>1244</v>
      </c>
    </row>
    <row r="1805" spans="60:60" x14ac:dyDescent="0.3">
      <c r="BH1805" t="s">
        <v>1245</v>
      </c>
    </row>
    <row r="1806" spans="60:60" x14ac:dyDescent="0.3">
      <c r="BH1806" t="s">
        <v>1246</v>
      </c>
    </row>
    <row r="1807" spans="60:60" x14ac:dyDescent="0.3">
      <c r="BH1807" t="s">
        <v>1247</v>
      </c>
    </row>
    <row r="1808" spans="60:60" x14ac:dyDescent="0.3">
      <c r="BH1808" t="s">
        <v>206</v>
      </c>
    </row>
    <row r="1809" spans="1:60" x14ac:dyDescent="0.3">
      <c r="BH1809" t="s">
        <v>1248</v>
      </c>
    </row>
    <row r="1810" spans="1:60" x14ac:dyDescent="0.3">
      <c r="BH1810" t="s">
        <v>1249</v>
      </c>
    </row>
    <row r="1812" spans="1:60" x14ac:dyDescent="0.3">
      <c r="BH1812" t="s">
        <v>1250</v>
      </c>
    </row>
    <row r="1813" spans="1:60" x14ac:dyDescent="0.3">
      <c r="BH1813" t="s">
        <v>1251</v>
      </c>
    </row>
    <row r="1814" spans="1:60" x14ac:dyDescent="0.3">
      <c r="BH1814" t="s">
        <v>1252</v>
      </c>
    </row>
    <row r="1815" spans="1:60" x14ac:dyDescent="0.3">
      <c r="BH1815" t="s">
        <v>1253</v>
      </c>
    </row>
    <row r="1816" spans="1:60" x14ac:dyDescent="0.3">
      <c r="BH1816" t="s">
        <v>1254</v>
      </c>
    </row>
    <row r="1817" spans="1:60" x14ac:dyDescent="0.3">
      <c r="BH1817" t="s">
        <v>1255</v>
      </c>
    </row>
    <row r="1819" spans="1:60" x14ac:dyDescent="0.3">
      <c r="A1819" t="s">
        <v>1885</v>
      </c>
      <c r="J1819">
        <v>1</v>
      </c>
      <c r="S1819">
        <v>1</v>
      </c>
      <c r="X1819">
        <v>1</v>
      </c>
      <c r="AF1819">
        <v>1</v>
      </c>
      <c r="AN1819" s="26">
        <v>1</v>
      </c>
      <c r="AP1819" s="26">
        <v>1</v>
      </c>
      <c r="AV1819" s="26">
        <v>1</v>
      </c>
      <c r="AZ1819" s="26">
        <v>1</v>
      </c>
      <c r="BB1819">
        <v>1</v>
      </c>
      <c r="BH1819" t="s">
        <v>1256</v>
      </c>
    </row>
    <row r="1820" spans="1:60" x14ac:dyDescent="0.3">
      <c r="BH1820" t="s">
        <v>1257</v>
      </c>
    </row>
    <row r="1821" spans="1:60" x14ac:dyDescent="0.3">
      <c r="BH1821" t="s">
        <v>1258</v>
      </c>
    </row>
    <row r="1822" spans="1:60" x14ac:dyDescent="0.3">
      <c r="BH1822" t="s">
        <v>12</v>
      </c>
    </row>
    <row r="1823" spans="1:60" x14ac:dyDescent="0.3">
      <c r="BH1823" t="s">
        <v>1259</v>
      </c>
    </row>
    <row r="1824" spans="1:60" x14ac:dyDescent="0.3">
      <c r="BH1824" t="s">
        <v>1260</v>
      </c>
    </row>
    <row r="1825" spans="60:60" x14ac:dyDescent="0.3">
      <c r="BH1825" t="s">
        <v>1261</v>
      </c>
    </row>
    <row r="1827" spans="60:60" x14ac:dyDescent="0.3">
      <c r="BH1827" t="s">
        <v>1262</v>
      </c>
    </row>
    <row r="1829" spans="60:60" x14ac:dyDescent="0.3">
      <c r="BH1829" t="s">
        <v>1263</v>
      </c>
    </row>
    <row r="1831" spans="60:60" x14ac:dyDescent="0.3">
      <c r="BH1831" t="s">
        <v>1264</v>
      </c>
    </row>
    <row r="1832" spans="60:60" x14ac:dyDescent="0.3">
      <c r="BH1832" t="s">
        <v>1265</v>
      </c>
    </row>
    <row r="1834" spans="60:60" x14ac:dyDescent="0.3">
      <c r="BH1834" t="s">
        <v>1266</v>
      </c>
    </row>
    <row r="1835" spans="60:60" x14ac:dyDescent="0.3">
      <c r="BH1835" t="s">
        <v>1267</v>
      </c>
    </row>
    <row r="1836" spans="60:60" x14ac:dyDescent="0.3">
      <c r="BH1836" t="s">
        <v>30</v>
      </c>
    </row>
    <row r="1837" spans="60:60" x14ac:dyDescent="0.3">
      <c r="BH1837" t="s">
        <v>1268</v>
      </c>
    </row>
    <row r="1838" spans="60:60" x14ac:dyDescent="0.3">
      <c r="BH1838" t="s">
        <v>1269</v>
      </c>
    </row>
    <row r="1840" spans="60:60" x14ac:dyDescent="0.3">
      <c r="BH1840" t="s">
        <v>1270</v>
      </c>
    </row>
    <row r="1841" spans="1:60" x14ac:dyDescent="0.3">
      <c r="BH1841" t="s">
        <v>1271</v>
      </c>
    </row>
    <row r="1842" spans="1:60" x14ac:dyDescent="0.3">
      <c r="BH1842" t="s">
        <v>1272</v>
      </c>
    </row>
    <row r="1844" spans="1:60" x14ac:dyDescent="0.3">
      <c r="BH1844" t="s">
        <v>1273</v>
      </c>
    </row>
    <row r="1846" spans="1:60" x14ac:dyDescent="0.3">
      <c r="BH1846" t="s">
        <v>1274</v>
      </c>
    </row>
    <row r="1847" spans="1:60" x14ac:dyDescent="0.3">
      <c r="BH1847" t="s">
        <v>1275</v>
      </c>
    </row>
    <row r="1849" spans="1:60" x14ac:dyDescent="0.3">
      <c r="A1849" t="s">
        <v>1886</v>
      </c>
      <c r="K1849">
        <v>1</v>
      </c>
      <c r="R1849">
        <v>1</v>
      </c>
      <c r="W1849">
        <v>1</v>
      </c>
      <c r="AD1849">
        <v>1</v>
      </c>
      <c r="AK1849" s="26">
        <v>1</v>
      </c>
      <c r="AM1849" s="26">
        <v>61</v>
      </c>
      <c r="AQ1849" s="26">
        <v>1</v>
      </c>
      <c r="AU1849" s="26">
        <v>1</v>
      </c>
      <c r="AZ1849" s="26">
        <v>1</v>
      </c>
      <c r="BB1849">
        <v>1</v>
      </c>
      <c r="BH1849" t="s">
        <v>1276</v>
      </c>
    </row>
    <row r="1850" spans="1:60" x14ac:dyDescent="0.3">
      <c r="BH1850" t="s">
        <v>1277</v>
      </c>
    </row>
    <row r="1851" spans="1:60" x14ac:dyDescent="0.3">
      <c r="BH1851" t="s">
        <v>1278</v>
      </c>
    </row>
    <row r="1853" spans="1:60" x14ac:dyDescent="0.3">
      <c r="BH1853" t="s">
        <v>1279</v>
      </c>
    </row>
    <row r="1855" spans="1:60" x14ac:dyDescent="0.3">
      <c r="BH1855" t="s">
        <v>1280</v>
      </c>
    </row>
    <row r="1856" spans="1:60" x14ac:dyDescent="0.3">
      <c r="BH1856" t="s">
        <v>1281</v>
      </c>
    </row>
    <row r="1858" spans="60:60" x14ac:dyDescent="0.3">
      <c r="BH1858" t="s">
        <v>1282</v>
      </c>
    </row>
    <row r="1860" spans="60:60" x14ac:dyDescent="0.3">
      <c r="BH1860" t="s">
        <v>1283</v>
      </c>
    </row>
    <row r="1862" spans="60:60" x14ac:dyDescent="0.3">
      <c r="BH1862" t="s">
        <v>1284</v>
      </c>
    </row>
    <row r="1864" spans="60:60" x14ac:dyDescent="0.3">
      <c r="BH1864" t="s">
        <v>1285</v>
      </c>
    </row>
    <row r="1865" spans="60:60" x14ac:dyDescent="0.3">
      <c r="BH1865" t="s">
        <v>1286</v>
      </c>
    </row>
    <row r="1866" spans="60:60" x14ac:dyDescent="0.3">
      <c r="BH1866" t="s">
        <v>1287</v>
      </c>
    </row>
    <row r="1867" spans="60:60" x14ac:dyDescent="0.3">
      <c r="BH1867" t="s">
        <v>1288</v>
      </c>
    </row>
    <row r="1868" spans="60:60" x14ac:dyDescent="0.3">
      <c r="BH1868" t="s">
        <v>1289</v>
      </c>
    </row>
    <row r="1870" spans="60:60" x14ac:dyDescent="0.3">
      <c r="BH1870" t="s">
        <v>1290</v>
      </c>
    </row>
    <row r="1872" spans="60:60" x14ac:dyDescent="0.3">
      <c r="BH1872" t="s">
        <v>1291</v>
      </c>
    </row>
    <row r="1874" spans="58:60" x14ac:dyDescent="0.3">
      <c r="BH1874" t="s">
        <v>1292</v>
      </c>
    </row>
    <row r="1876" spans="58:60" x14ac:dyDescent="0.3">
      <c r="BH1876" t="s">
        <v>1293</v>
      </c>
    </row>
    <row r="1878" spans="58:60" x14ac:dyDescent="0.3">
      <c r="BH1878" t="s">
        <v>1294</v>
      </c>
    </row>
    <row r="1879" spans="58:60" x14ac:dyDescent="0.3">
      <c r="BH1879" t="s">
        <v>30</v>
      </c>
    </row>
    <row r="1880" spans="58:60" x14ac:dyDescent="0.3">
      <c r="BH1880" t="s">
        <v>1295</v>
      </c>
    </row>
    <row r="1881" spans="58:60" x14ac:dyDescent="0.3">
      <c r="BH1881" t="s">
        <v>1296</v>
      </c>
    </row>
    <row r="1883" spans="58:60" x14ac:dyDescent="0.3">
      <c r="BF1883">
        <v>1</v>
      </c>
      <c r="BH1883" t="s">
        <v>1297</v>
      </c>
    </row>
    <row r="1884" spans="58:60" x14ac:dyDescent="0.3">
      <c r="BH1884" t="s">
        <v>1298</v>
      </c>
    </row>
    <row r="1885" spans="58:60" x14ac:dyDescent="0.3">
      <c r="BH1885" t="s">
        <v>1299</v>
      </c>
    </row>
    <row r="1887" spans="58:60" x14ac:dyDescent="0.3">
      <c r="BH1887" t="s">
        <v>1300</v>
      </c>
    </row>
    <row r="1889" spans="60:60" x14ac:dyDescent="0.3">
      <c r="BH1889" t="s">
        <v>1301</v>
      </c>
    </row>
    <row r="1891" spans="60:60" x14ac:dyDescent="0.3">
      <c r="BH1891" t="s">
        <v>1302</v>
      </c>
    </row>
    <row r="1892" spans="60:60" x14ac:dyDescent="0.3">
      <c r="BH1892" t="s">
        <v>1303</v>
      </c>
    </row>
    <row r="1893" spans="60:60" x14ac:dyDescent="0.3">
      <c r="BH1893" t="s">
        <v>1304</v>
      </c>
    </row>
    <row r="1895" spans="60:60" x14ac:dyDescent="0.3">
      <c r="BH1895" t="s">
        <v>1305</v>
      </c>
    </row>
    <row r="1896" spans="60:60" x14ac:dyDescent="0.3">
      <c r="BH1896" t="s">
        <v>1306</v>
      </c>
    </row>
    <row r="1897" spans="60:60" x14ac:dyDescent="0.3">
      <c r="BH1897">
        <v>112</v>
      </c>
    </row>
    <row r="1898" spans="60:60" x14ac:dyDescent="0.3">
      <c r="BH1898" t="s">
        <v>1307</v>
      </c>
    </row>
    <row r="1899" spans="60:60" x14ac:dyDescent="0.3">
      <c r="BH1899" t="s">
        <v>1308</v>
      </c>
    </row>
    <row r="1900" spans="60:60" x14ac:dyDescent="0.3">
      <c r="BH1900" t="s">
        <v>1309</v>
      </c>
    </row>
    <row r="1902" spans="60:60" x14ac:dyDescent="0.3">
      <c r="BH1902" t="s">
        <v>1310</v>
      </c>
    </row>
    <row r="1904" spans="60:60" x14ac:dyDescent="0.3">
      <c r="BH1904" t="s">
        <v>1311</v>
      </c>
    </row>
    <row r="1906" spans="60:60" x14ac:dyDescent="0.3">
      <c r="BH1906" t="s">
        <v>1312</v>
      </c>
    </row>
    <row r="1907" spans="60:60" x14ac:dyDescent="0.3">
      <c r="BH1907" t="s">
        <v>206</v>
      </c>
    </row>
    <row r="1909" spans="60:60" x14ac:dyDescent="0.3">
      <c r="BH1909" t="s">
        <v>1313</v>
      </c>
    </row>
    <row r="1911" spans="60:60" x14ac:dyDescent="0.3">
      <c r="BH1911" t="s">
        <v>1314</v>
      </c>
    </row>
    <row r="1913" spans="60:60" x14ac:dyDescent="0.3">
      <c r="BH1913" t="s">
        <v>1315</v>
      </c>
    </row>
    <row r="1915" spans="60:60" x14ac:dyDescent="0.3">
      <c r="BH1915" t="s">
        <v>1316</v>
      </c>
    </row>
    <row r="1917" spans="60:60" x14ac:dyDescent="0.3">
      <c r="BH1917" t="s">
        <v>1317</v>
      </c>
    </row>
    <row r="1919" spans="60:60" x14ac:dyDescent="0.3">
      <c r="BH1919" t="s">
        <v>1318</v>
      </c>
    </row>
    <row r="1921" spans="60:60" x14ac:dyDescent="0.3">
      <c r="BH1921" t="s">
        <v>1319</v>
      </c>
    </row>
    <row r="1923" spans="60:60" x14ac:dyDescent="0.3">
      <c r="BH1923" t="s">
        <v>1320</v>
      </c>
    </row>
    <row r="1925" spans="60:60" x14ac:dyDescent="0.3">
      <c r="BH1925" t="s">
        <v>1321</v>
      </c>
    </row>
    <row r="1927" spans="60:60" x14ac:dyDescent="0.3">
      <c r="BH1927" t="s">
        <v>1322</v>
      </c>
    </row>
    <row r="1928" spans="60:60" x14ac:dyDescent="0.3">
      <c r="BH1928" t="s">
        <v>1323</v>
      </c>
    </row>
    <row r="1929" spans="60:60" x14ac:dyDescent="0.3">
      <c r="BH1929" t="s">
        <v>1324</v>
      </c>
    </row>
    <row r="1930" spans="60:60" x14ac:dyDescent="0.3">
      <c r="BH1930" t="s">
        <v>1325</v>
      </c>
    </row>
    <row r="1931" spans="60:60" x14ac:dyDescent="0.3">
      <c r="BH1931" t="s">
        <v>1326</v>
      </c>
    </row>
    <row r="1933" spans="60:60" x14ac:dyDescent="0.3">
      <c r="BH1933" t="s">
        <v>1327</v>
      </c>
    </row>
    <row r="1934" spans="60:60" x14ac:dyDescent="0.3">
      <c r="BH1934" t="s">
        <v>1328</v>
      </c>
    </row>
    <row r="1936" spans="60:60" x14ac:dyDescent="0.3">
      <c r="BH1936" t="s">
        <v>1329</v>
      </c>
    </row>
    <row r="1938" spans="1:60" x14ac:dyDescent="0.3">
      <c r="BH1938" t="s">
        <v>1330</v>
      </c>
    </row>
    <row r="1940" spans="1:60" x14ac:dyDescent="0.3">
      <c r="BH1940" t="s">
        <v>1331</v>
      </c>
    </row>
    <row r="1942" spans="1:60" x14ac:dyDescent="0.3">
      <c r="BH1942" t="s">
        <v>1332</v>
      </c>
    </row>
    <row r="1943" spans="1:60" x14ac:dyDescent="0.3">
      <c r="BH1943" t="s">
        <v>1333</v>
      </c>
    </row>
    <row r="1945" spans="1:60" x14ac:dyDescent="0.3">
      <c r="BH1945" t="s">
        <v>1334</v>
      </c>
    </row>
    <row r="1947" spans="1:60" x14ac:dyDescent="0.3">
      <c r="BH1947" t="s">
        <v>1335</v>
      </c>
    </row>
    <row r="1949" spans="1:60" x14ac:dyDescent="0.3">
      <c r="BH1949" t="s">
        <v>1336</v>
      </c>
    </row>
    <row r="1950" spans="1:60" x14ac:dyDescent="0.3">
      <c r="BH1950" t="s">
        <v>1337</v>
      </c>
    </row>
    <row r="1952" spans="1:60" x14ac:dyDescent="0.3">
      <c r="A1952" t="s">
        <v>1887</v>
      </c>
      <c r="K1952">
        <v>1</v>
      </c>
      <c r="R1952">
        <v>1</v>
      </c>
      <c r="W1952">
        <v>1</v>
      </c>
      <c r="AD1952">
        <v>1</v>
      </c>
      <c r="AK1952" s="26">
        <v>1</v>
      </c>
      <c r="AM1952" s="26">
        <v>52</v>
      </c>
      <c r="AQ1952" s="26">
        <v>1</v>
      </c>
      <c r="AT1952" s="26">
        <v>1</v>
      </c>
      <c r="AZ1952" s="26">
        <v>1</v>
      </c>
      <c r="BB1952">
        <v>1</v>
      </c>
      <c r="BH1952" t="s">
        <v>1338</v>
      </c>
    </row>
    <row r="1953" spans="60:60" x14ac:dyDescent="0.3">
      <c r="BH1953" t="s">
        <v>1339</v>
      </c>
    </row>
    <row r="1954" spans="60:60" x14ac:dyDescent="0.3">
      <c r="BH1954" t="s">
        <v>1340</v>
      </c>
    </row>
    <row r="1955" spans="60:60" x14ac:dyDescent="0.3">
      <c r="BH1955" t="s">
        <v>1341</v>
      </c>
    </row>
    <row r="1956" spans="60:60" x14ac:dyDescent="0.3">
      <c r="BH1956" t="s">
        <v>11</v>
      </c>
    </row>
    <row r="1958" spans="60:60" x14ac:dyDescent="0.3">
      <c r="BH1958" t="s">
        <v>1342</v>
      </c>
    </row>
    <row r="1960" spans="60:60" x14ac:dyDescent="0.3">
      <c r="BH1960" t="s">
        <v>1343</v>
      </c>
    </row>
    <row r="1962" spans="60:60" x14ac:dyDescent="0.3">
      <c r="BH1962" t="s">
        <v>1</v>
      </c>
    </row>
    <row r="1964" spans="60:60" x14ac:dyDescent="0.3">
      <c r="BH1964" t="s">
        <v>1344</v>
      </c>
    </row>
    <row r="1966" spans="60:60" x14ac:dyDescent="0.3">
      <c r="BH1966" t="s">
        <v>1345</v>
      </c>
    </row>
    <row r="1968" spans="60:60" x14ac:dyDescent="0.3">
      <c r="BH1968" t="s">
        <v>1346</v>
      </c>
    </row>
    <row r="1970" spans="60:60" x14ac:dyDescent="0.3">
      <c r="BH1970" t="s">
        <v>11</v>
      </c>
    </row>
    <row r="1971" spans="60:60" x14ac:dyDescent="0.3">
      <c r="BH1971" t="s">
        <v>24</v>
      </c>
    </row>
    <row r="1972" spans="60:60" x14ac:dyDescent="0.3">
      <c r="BH1972" t="s">
        <v>1347</v>
      </c>
    </row>
    <row r="1973" spans="60:60" x14ac:dyDescent="0.3">
      <c r="BH1973" t="s">
        <v>1348</v>
      </c>
    </row>
    <row r="1974" spans="60:60" x14ac:dyDescent="0.3">
      <c r="BH1974" t="s">
        <v>30</v>
      </c>
    </row>
    <row r="1975" spans="60:60" x14ac:dyDescent="0.3">
      <c r="BH1975" t="s">
        <v>1349</v>
      </c>
    </row>
    <row r="1976" spans="60:60" x14ac:dyDescent="0.3">
      <c r="BH1976" t="s">
        <v>1340</v>
      </c>
    </row>
    <row r="1978" spans="60:60" x14ac:dyDescent="0.3">
      <c r="BH1978" t="s">
        <v>866</v>
      </c>
    </row>
    <row r="1979" spans="60:60" x14ac:dyDescent="0.3">
      <c r="BH1979" t="s">
        <v>1350</v>
      </c>
    </row>
    <row r="1980" spans="60:60" x14ac:dyDescent="0.3">
      <c r="BH1980" t="s">
        <v>1351</v>
      </c>
    </row>
    <row r="1982" spans="60:60" x14ac:dyDescent="0.3">
      <c r="BH1982" t="s">
        <v>1352</v>
      </c>
    </row>
    <row r="1983" spans="60:60" x14ac:dyDescent="0.3">
      <c r="BH1983" t="s">
        <v>1353</v>
      </c>
    </row>
    <row r="1985" spans="1:60" x14ac:dyDescent="0.3">
      <c r="A1985" t="s">
        <v>1888</v>
      </c>
      <c r="L1985">
        <v>1</v>
      </c>
      <c r="P1985">
        <v>1</v>
      </c>
      <c r="W1985">
        <v>1</v>
      </c>
      <c r="AE1985">
        <v>1</v>
      </c>
      <c r="AL1985" s="26">
        <v>1</v>
      </c>
      <c r="AM1985" s="26">
        <v>72</v>
      </c>
      <c r="AP1985" s="26">
        <v>1</v>
      </c>
      <c r="AT1985" s="26">
        <v>1</v>
      </c>
      <c r="AZ1985" s="26">
        <v>1</v>
      </c>
      <c r="BB1985">
        <v>1</v>
      </c>
      <c r="BH1985" t="s">
        <v>1354</v>
      </c>
    </row>
    <row r="1986" spans="1:60" x14ac:dyDescent="0.3">
      <c r="BH1986" t="s">
        <v>1355</v>
      </c>
    </row>
    <row r="1987" spans="1:60" x14ac:dyDescent="0.3">
      <c r="BH1987" t="s">
        <v>1356</v>
      </c>
    </row>
    <row r="1989" spans="1:60" x14ac:dyDescent="0.3">
      <c r="BH1989" t="s">
        <v>1357</v>
      </c>
    </row>
    <row r="1991" spans="1:60" x14ac:dyDescent="0.3">
      <c r="BH1991" t="s">
        <v>1358</v>
      </c>
    </row>
    <row r="1993" spans="1:60" x14ac:dyDescent="0.3">
      <c r="BH1993" t="s">
        <v>1359</v>
      </c>
    </row>
    <row r="1995" spans="1:60" x14ac:dyDescent="0.3">
      <c r="BH1995" t="s">
        <v>1360</v>
      </c>
    </row>
    <row r="1996" spans="1:60" x14ac:dyDescent="0.3">
      <c r="BH1996" t="s">
        <v>32</v>
      </c>
    </row>
    <row r="1998" spans="1:60" x14ac:dyDescent="0.3">
      <c r="BH1998" t="s">
        <v>246</v>
      </c>
    </row>
    <row r="1999" spans="1:60" x14ac:dyDescent="0.3">
      <c r="BH1999" t="s">
        <v>1361</v>
      </c>
    </row>
    <row r="2001" spans="1:60" x14ac:dyDescent="0.3">
      <c r="A2001" t="s">
        <v>1889</v>
      </c>
      <c r="L2001">
        <v>1</v>
      </c>
      <c r="P2001">
        <v>1</v>
      </c>
      <c r="V2001">
        <v>1</v>
      </c>
      <c r="AB2001">
        <v>1</v>
      </c>
      <c r="AL2001" s="26">
        <v>1</v>
      </c>
      <c r="AM2001" s="26">
        <v>79</v>
      </c>
      <c r="AQ2001" s="26">
        <v>1</v>
      </c>
      <c r="AU2001" s="26">
        <v>1</v>
      </c>
      <c r="AZ2001" s="26">
        <v>1</v>
      </c>
      <c r="BB2001">
        <v>1</v>
      </c>
      <c r="BH2001" t="s">
        <v>1362</v>
      </c>
    </row>
    <row r="2002" spans="1:60" x14ac:dyDescent="0.3">
      <c r="BH2002" t="s">
        <v>1363</v>
      </c>
    </row>
    <row r="2003" spans="1:60" x14ac:dyDescent="0.3">
      <c r="BH2003" t="s">
        <v>1364</v>
      </c>
    </row>
    <row r="2004" spans="1:60" x14ac:dyDescent="0.3">
      <c r="BH2004" t="s">
        <v>1365</v>
      </c>
    </row>
    <row r="2005" spans="1:60" x14ac:dyDescent="0.3">
      <c r="BH2005" t="s">
        <v>1366</v>
      </c>
    </row>
    <row r="2006" spans="1:60" x14ac:dyDescent="0.3">
      <c r="BH2006" t="s">
        <v>1367</v>
      </c>
    </row>
    <row r="2007" spans="1:60" x14ac:dyDescent="0.3">
      <c r="BH2007" t="s">
        <v>1368</v>
      </c>
    </row>
    <row r="2009" spans="1:60" x14ac:dyDescent="0.3">
      <c r="BH2009" t="s">
        <v>1369</v>
      </c>
    </row>
    <row r="2011" spans="1:60" x14ac:dyDescent="0.3">
      <c r="BH2011" t="s">
        <v>1370</v>
      </c>
    </row>
    <row r="2013" spans="1:60" x14ac:dyDescent="0.3">
      <c r="BH2013" t="s">
        <v>1</v>
      </c>
    </row>
    <row r="2015" spans="1:60" x14ac:dyDescent="0.3">
      <c r="BH2015" t="s">
        <v>1371</v>
      </c>
    </row>
    <row r="2016" spans="1:60" x14ac:dyDescent="0.3">
      <c r="BH2016" t="s">
        <v>1372</v>
      </c>
    </row>
    <row r="2017" spans="1:69" x14ac:dyDescent="0.3">
      <c r="BH2017" t="s">
        <v>1373</v>
      </c>
    </row>
    <row r="2019" spans="1:69" x14ac:dyDescent="0.3">
      <c r="A2019" t="s">
        <v>1890</v>
      </c>
      <c r="L2019">
        <v>1</v>
      </c>
      <c r="S2019">
        <v>1</v>
      </c>
      <c r="X2019">
        <v>1</v>
      </c>
      <c r="AF2019">
        <v>1</v>
      </c>
      <c r="AN2019" s="26">
        <v>1</v>
      </c>
      <c r="AR2019" s="26">
        <v>1</v>
      </c>
      <c r="AU2019" s="26">
        <v>1</v>
      </c>
      <c r="AZ2019" s="26">
        <v>1</v>
      </c>
      <c r="BB2019">
        <v>1</v>
      </c>
      <c r="BH2019" s="58" t="s">
        <v>1374</v>
      </c>
      <c r="BI2019" s="58"/>
      <c r="BJ2019" s="58"/>
      <c r="BK2019" s="58"/>
      <c r="BL2019" s="58"/>
      <c r="BM2019" s="58"/>
      <c r="BN2019" s="58"/>
      <c r="BO2019" s="58"/>
      <c r="BP2019" s="58"/>
      <c r="BQ2019" s="58"/>
    </row>
    <row r="2020" spans="1:69" x14ac:dyDescent="0.3">
      <c r="BH2020" t="s">
        <v>1375</v>
      </c>
    </row>
    <row r="2021" spans="1:69" x14ac:dyDescent="0.3">
      <c r="BH2021" t="s">
        <v>1376</v>
      </c>
    </row>
    <row r="2023" spans="1:69" x14ac:dyDescent="0.3">
      <c r="A2023" t="s">
        <v>1891</v>
      </c>
      <c r="L2023">
        <v>1</v>
      </c>
      <c r="P2023">
        <v>1</v>
      </c>
      <c r="V2023">
        <v>1</v>
      </c>
      <c r="AF2023">
        <v>1</v>
      </c>
      <c r="AK2023" s="26">
        <v>1</v>
      </c>
      <c r="AM2023" s="26">
        <v>63</v>
      </c>
      <c r="AP2023" s="26">
        <v>1</v>
      </c>
      <c r="AV2023" s="26">
        <v>1</v>
      </c>
      <c r="AZ2023" s="26">
        <v>1</v>
      </c>
      <c r="BB2023">
        <v>1</v>
      </c>
      <c r="BH2023" t="s">
        <v>1377</v>
      </c>
    </row>
    <row r="2024" spans="1:69" x14ac:dyDescent="0.3">
      <c r="BH2024" t="s">
        <v>1378</v>
      </c>
    </row>
    <row r="2025" spans="1:69" x14ac:dyDescent="0.3">
      <c r="BH2025" t="s">
        <v>1379</v>
      </c>
    </row>
    <row r="2026" spans="1:69" x14ac:dyDescent="0.3">
      <c r="BH2026" t="s">
        <v>1380</v>
      </c>
    </row>
    <row r="2027" spans="1:69" x14ac:dyDescent="0.3">
      <c r="BH2027" t="s">
        <v>1381</v>
      </c>
    </row>
    <row r="2028" spans="1:69" x14ac:dyDescent="0.3">
      <c r="BH2028" t="s">
        <v>1382</v>
      </c>
    </row>
    <row r="2030" spans="1:69" x14ac:dyDescent="0.3">
      <c r="BH2030" t="s">
        <v>1383</v>
      </c>
    </row>
    <row r="2032" spans="1:69" x14ac:dyDescent="0.3">
      <c r="BH2032" t="s">
        <v>1384</v>
      </c>
    </row>
    <row r="2033" spans="1:60" x14ac:dyDescent="0.3">
      <c r="BH2033" t="s">
        <v>1385</v>
      </c>
    </row>
    <row r="2035" spans="1:60" x14ac:dyDescent="0.3">
      <c r="A2035" t="s">
        <v>1892</v>
      </c>
      <c r="L2035">
        <v>1</v>
      </c>
      <c r="Q2035">
        <v>1</v>
      </c>
      <c r="X2035">
        <v>1</v>
      </c>
      <c r="AC2035">
        <v>1</v>
      </c>
      <c r="AK2035" s="26">
        <v>1</v>
      </c>
      <c r="AM2035" s="26">
        <v>68</v>
      </c>
      <c r="AP2035" s="26">
        <v>1</v>
      </c>
      <c r="AT2035" s="26">
        <v>1</v>
      </c>
      <c r="AZ2035" s="26">
        <v>1</v>
      </c>
      <c r="BB2035">
        <v>1</v>
      </c>
      <c r="BH2035" t="s">
        <v>1386</v>
      </c>
    </row>
    <row r="2036" spans="1:60" x14ac:dyDescent="0.3">
      <c r="BH2036" t="s">
        <v>1387</v>
      </c>
    </row>
    <row r="2037" spans="1:60" x14ac:dyDescent="0.3">
      <c r="BH2037" t="s">
        <v>1388</v>
      </c>
    </row>
    <row r="2038" spans="1:60" x14ac:dyDescent="0.3">
      <c r="BH2038" t="s">
        <v>1389</v>
      </c>
    </row>
    <row r="2040" spans="1:60" x14ac:dyDescent="0.3">
      <c r="BH2040" t="s">
        <v>1390</v>
      </c>
    </row>
    <row r="2042" spans="1:60" x14ac:dyDescent="0.3">
      <c r="BH2042" t="s">
        <v>1391</v>
      </c>
    </row>
    <row r="2044" spans="1:60" x14ac:dyDescent="0.3">
      <c r="BH2044" t="s">
        <v>1392</v>
      </c>
    </row>
    <row r="2046" spans="1:60" x14ac:dyDescent="0.3">
      <c r="BH2046" t="s">
        <v>1393</v>
      </c>
    </row>
    <row r="2048" spans="1:60" x14ac:dyDescent="0.3">
      <c r="BH2048" t="s">
        <v>1394</v>
      </c>
    </row>
    <row r="2050" spans="60:60" x14ac:dyDescent="0.3">
      <c r="BH2050" t="s">
        <v>1395</v>
      </c>
    </row>
    <row r="2052" spans="60:60" x14ac:dyDescent="0.3">
      <c r="BH2052" t="s">
        <v>1396</v>
      </c>
    </row>
    <row r="2054" spans="60:60" x14ac:dyDescent="0.3">
      <c r="BH2054" t="s">
        <v>24</v>
      </c>
    </row>
    <row r="2055" spans="60:60" x14ac:dyDescent="0.3">
      <c r="BH2055" t="s">
        <v>1397</v>
      </c>
    </row>
    <row r="2056" spans="60:60" x14ac:dyDescent="0.3">
      <c r="BH2056" t="s">
        <v>1398</v>
      </c>
    </row>
    <row r="2057" spans="60:60" x14ac:dyDescent="0.3">
      <c r="BH2057" t="s">
        <v>1399</v>
      </c>
    </row>
    <row r="2059" spans="60:60" x14ac:dyDescent="0.3">
      <c r="BH2059" t="s">
        <v>1400</v>
      </c>
    </row>
    <row r="2060" spans="60:60" x14ac:dyDescent="0.3">
      <c r="BH2060" t="s">
        <v>1401</v>
      </c>
    </row>
    <row r="2062" spans="60:60" x14ac:dyDescent="0.3">
      <c r="BH2062" t="s">
        <v>1402</v>
      </c>
    </row>
    <row r="2064" spans="60:60" x14ac:dyDescent="0.3">
      <c r="BH2064" t="s">
        <v>1403</v>
      </c>
    </row>
    <row r="2066" spans="60:60" x14ac:dyDescent="0.3">
      <c r="BH2066" t="s">
        <v>1404</v>
      </c>
    </row>
    <row r="2068" spans="60:60" x14ac:dyDescent="0.3">
      <c r="BH2068" t="s">
        <v>1405</v>
      </c>
    </row>
    <row r="2069" spans="60:60" x14ac:dyDescent="0.3">
      <c r="BH2069" t="s">
        <v>1406</v>
      </c>
    </row>
    <row r="2071" spans="60:60" x14ac:dyDescent="0.3">
      <c r="BH2071" t="s">
        <v>1407</v>
      </c>
    </row>
    <row r="2073" spans="60:60" x14ac:dyDescent="0.3">
      <c r="BH2073" t="s">
        <v>1408</v>
      </c>
    </row>
    <row r="2075" spans="60:60" x14ac:dyDescent="0.3">
      <c r="BH2075" t="s">
        <v>1409</v>
      </c>
    </row>
    <row r="2076" spans="60:60" x14ac:dyDescent="0.3">
      <c r="BH2076" t="s">
        <v>23</v>
      </c>
    </row>
    <row r="2077" spans="60:60" x14ac:dyDescent="0.3">
      <c r="BH2077" t="s">
        <v>1410</v>
      </c>
    </row>
    <row r="2079" spans="60:60" x14ac:dyDescent="0.3">
      <c r="BH2079" t="s">
        <v>1411</v>
      </c>
    </row>
    <row r="2080" spans="60:60" x14ac:dyDescent="0.3">
      <c r="BH2080" t="s">
        <v>1412</v>
      </c>
    </row>
    <row r="2081" spans="60:60" x14ac:dyDescent="0.3">
      <c r="BH2081" t="s">
        <v>1413</v>
      </c>
    </row>
    <row r="2082" spans="60:60" x14ac:dyDescent="0.3">
      <c r="BH2082" t="s">
        <v>1414</v>
      </c>
    </row>
    <row r="2084" spans="60:60" x14ac:dyDescent="0.3">
      <c r="BH2084" t="s">
        <v>1415</v>
      </c>
    </row>
    <row r="2086" spans="60:60" x14ac:dyDescent="0.3">
      <c r="BH2086" t="s">
        <v>1416</v>
      </c>
    </row>
    <row r="2088" spans="60:60" x14ac:dyDescent="0.3">
      <c r="BH2088" t="s">
        <v>1417</v>
      </c>
    </row>
    <row r="2090" spans="60:60" x14ac:dyDescent="0.3">
      <c r="BH2090" t="s">
        <v>1418</v>
      </c>
    </row>
    <row r="2092" spans="60:60" x14ac:dyDescent="0.3">
      <c r="BH2092" t="s">
        <v>1419</v>
      </c>
    </row>
    <row r="2094" spans="60:60" x14ac:dyDescent="0.3">
      <c r="BH2094" t="s">
        <v>1420</v>
      </c>
    </row>
    <row r="2095" spans="60:60" x14ac:dyDescent="0.3">
      <c r="BH2095" t="s">
        <v>1421</v>
      </c>
    </row>
    <row r="2097" spans="60:60" x14ac:dyDescent="0.3">
      <c r="BH2097" t="s">
        <v>1422</v>
      </c>
    </row>
    <row r="2099" spans="60:60" x14ac:dyDescent="0.3">
      <c r="BH2099" t="s">
        <v>1423</v>
      </c>
    </row>
    <row r="2101" spans="60:60" x14ac:dyDescent="0.3">
      <c r="BH2101" t="s">
        <v>1424</v>
      </c>
    </row>
    <row r="2103" spans="60:60" x14ac:dyDescent="0.3">
      <c r="BH2103" t="s">
        <v>1425</v>
      </c>
    </row>
    <row r="2104" spans="60:60" x14ac:dyDescent="0.3">
      <c r="BH2104" t="s">
        <v>1426</v>
      </c>
    </row>
    <row r="2105" spans="60:60" x14ac:dyDescent="0.3">
      <c r="BH2105" t="s">
        <v>1427</v>
      </c>
    </row>
    <row r="2107" spans="60:60" x14ac:dyDescent="0.3">
      <c r="BH2107" t="s">
        <v>1428</v>
      </c>
    </row>
    <row r="2108" spans="60:60" x14ac:dyDescent="0.3">
      <c r="BH2108" t="s">
        <v>23</v>
      </c>
    </row>
    <row r="2110" spans="60:60" x14ac:dyDescent="0.3">
      <c r="BH2110" t="s">
        <v>246</v>
      </c>
    </row>
    <row r="2112" spans="60:60" x14ac:dyDescent="0.3">
      <c r="BH2112" t="s">
        <v>1429</v>
      </c>
    </row>
    <row r="2113" spans="1:60" x14ac:dyDescent="0.3">
      <c r="BH2113" t="s">
        <v>1430</v>
      </c>
    </row>
    <row r="2115" spans="1:60" x14ac:dyDescent="0.3">
      <c r="A2115" t="s">
        <v>1894</v>
      </c>
      <c r="L2115">
        <v>1</v>
      </c>
      <c r="R2115">
        <v>1</v>
      </c>
      <c r="X2115">
        <v>1</v>
      </c>
      <c r="AA2115">
        <v>1</v>
      </c>
      <c r="AK2115" s="26">
        <v>1</v>
      </c>
      <c r="AM2115" s="26">
        <v>69</v>
      </c>
      <c r="AR2115" s="26">
        <v>1</v>
      </c>
      <c r="AT2115" s="26">
        <v>1</v>
      </c>
      <c r="AZ2115" s="26">
        <v>1</v>
      </c>
      <c r="BB2115">
        <v>1</v>
      </c>
      <c r="BH2115" t="s">
        <v>1431</v>
      </c>
    </row>
    <row r="2116" spans="1:60" x14ac:dyDescent="0.3">
      <c r="BH2116" t="s">
        <v>1432</v>
      </c>
    </row>
    <row r="2117" spans="1:60" x14ac:dyDescent="0.3">
      <c r="BH2117" t="s">
        <v>1433</v>
      </c>
    </row>
    <row r="2118" spans="1:60" x14ac:dyDescent="0.3">
      <c r="BH2118" t="s">
        <v>1434</v>
      </c>
    </row>
    <row r="2119" spans="1:60" x14ac:dyDescent="0.3">
      <c r="BH2119" t="s">
        <v>11</v>
      </c>
    </row>
    <row r="2121" spans="1:60" x14ac:dyDescent="0.3">
      <c r="BH2121" t="s">
        <v>1435</v>
      </c>
    </row>
    <row r="2123" spans="1:60" x14ac:dyDescent="0.3">
      <c r="BH2123" t="s">
        <v>38</v>
      </c>
    </row>
    <row r="2125" spans="1:60" x14ac:dyDescent="0.3">
      <c r="BH2125" t="s">
        <v>1436</v>
      </c>
    </row>
    <row r="2127" spans="1:60" x14ac:dyDescent="0.3">
      <c r="BH2127" t="s">
        <v>1437</v>
      </c>
    </row>
    <row r="2129" spans="57:60" x14ac:dyDescent="0.3">
      <c r="BH2129" t="s">
        <v>1438</v>
      </c>
    </row>
    <row r="2130" spans="57:60" x14ac:dyDescent="0.3">
      <c r="BH2130" t="s">
        <v>11</v>
      </c>
    </row>
    <row r="2131" spans="57:60" x14ac:dyDescent="0.3">
      <c r="BH2131" t="s">
        <v>1439</v>
      </c>
    </row>
    <row r="2133" spans="57:60" x14ac:dyDescent="0.3">
      <c r="BE2133">
        <v>1</v>
      </c>
      <c r="BH2133" t="s">
        <v>1440</v>
      </c>
    </row>
    <row r="2134" spans="57:60" x14ac:dyDescent="0.3">
      <c r="BH2134" t="s">
        <v>1441</v>
      </c>
    </row>
    <row r="2135" spans="57:60" x14ac:dyDescent="0.3">
      <c r="BH2135" t="s">
        <v>145</v>
      </c>
    </row>
    <row r="2136" spans="57:60" x14ac:dyDescent="0.3">
      <c r="BH2136" t="s">
        <v>1442</v>
      </c>
    </row>
    <row r="2137" spans="57:60" x14ac:dyDescent="0.3">
      <c r="BH2137" t="s">
        <v>1443</v>
      </c>
    </row>
    <row r="2139" spans="57:60" x14ac:dyDescent="0.3">
      <c r="BH2139" t="s">
        <v>668</v>
      </c>
    </row>
    <row r="2141" spans="57:60" x14ac:dyDescent="0.3">
      <c r="BH2141" t="s">
        <v>1444</v>
      </c>
    </row>
    <row r="2143" spans="57:60" x14ac:dyDescent="0.3">
      <c r="BH2143" t="s">
        <v>1445</v>
      </c>
    </row>
    <row r="2144" spans="57:60" x14ac:dyDescent="0.3">
      <c r="BH2144" t="s">
        <v>1446</v>
      </c>
    </row>
    <row r="2146" spans="1:60" x14ac:dyDescent="0.3">
      <c r="BH2146" t="s">
        <v>1447</v>
      </c>
    </row>
    <row r="2148" spans="1:60" x14ac:dyDescent="0.3">
      <c r="BH2148" t="s">
        <v>1448</v>
      </c>
    </row>
    <row r="2150" spans="1:60" x14ac:dyDescent="0.3">
      <c r="BH2150" t="s">
        <v>1449</v>
      </c>
    </row>
    <row r="2151" spans="1:60" x14ac:dyDescent="0.3">
      <c r="BH2151" t="s">
        <v>24</v>
      </c>
    </row>
    <row r="2153" spans="1:60" x14ac:dyDescent="0.3">
      <c r="BH2153" t="s">
        <v>1450</v>
      </c>
    </row>
    <row r="2154" spans="1:60" x14ac:dyDescent="0.3">
      <c r="BH2154" t="s">
        <v>246</v>
      </c>
    </row>
    <row r="2155" spans="1:60" x14ac:dyDescent="0.3">
      <c r="BH2155" t="s">
        <v>1451</v>
      </c>
    </row>
    <row r="2157" spans="1:60" x14ac:dyDescent="0.3">
      <c r="A2157" t="s">
        <v>1895</v>
      </c>
      <c r="L2157">
        <v>1</v>
      </c>
      <c r="S2157">
        <v>1</v>
      </c>
      <c r="U2157">
        <v>1</v>
      </c>
      <c r="AF2157">
        <v>1</v>
      </c>
      <c r="AL2157" s="26">
        <v>1</v>
      </c>
      <c r="AM2157" s="26">
        <v>75</v>
      </c>
      <c r="AP2157" s="26">
        <v>1</v>
      </c>
      <c r="AV2157" s="26">
        <v>1</v>
      </c>
      <c r="AZ2157" s="26">
        <v>1</v>
      </c>
      <c r="BC2157">
        <v>1</v>
      </c>
      <c r="BH2157" t="s">
        <v>1452</v>
      </c>
    </row>
    <row r="2158" spans="1:60" x14ac:dyDescent="0.3">
      <c r="BH2158" t="s">
        <v>1453</v>
      </c>
    </row>
    <row r="2159" spans="1:60" x14ac:dyDescent="0.3">
      <c r="BH2159" t="s">
        <v>1454</v>
      </c>
    </row>
    <row r="2160" spans="1:60" x14ac:dyDescent="0.3">
      <c r="BH2160" t="s">
        <v>1455</v>
      </c>
    </row>
    <row r="2162" spans="60:60" x14ac:dyDescent="0.3">
      <c r="BH2162" t="s">
        <v>1456</v>
      </c>
    </row>
    <row r="2164" spans="60:60" x14ac:dyDescent="0.3">
      <c r="BH2164" t="s">
        <v>1457</v>
      </c>
    </row>
    <row r="2166" spans="60:60" x14ac:dyDescent="0.3">
      <c r="BH2166" t="s">
        <v>1458</v>
      </c>
    </row>
    <row r="2168" spans="60:60" x14ac:dyDescent="0.3">
      <c r="BH2168" t="s">
        <v>1459</v>
      </c>
    </row>
    <row r="2170" spans="60:60" x14ac:dyDescent="0.3">
      <c r="BH2170" t="s">
        <v>1460</v>
      </c>
    </row>
    <row r="2171" spans="60:60" x14ac:dyDescent="0.3">
      <c r="BH2171" t="s">
        <v>1461</v>
      </c>
    </row>
    <row r="2173" spans="60:60" x14ac:dyDescent="0.3">
      <c r="BH2173" t="s">
        <v>1462</v>
      </c>
    </row>
    <row r="2175" spans="60:60" x14ac:dyDescent="0.3">
      <c r="BH2175" t="s">
        <v>1463</v>
      </c>
    </row>
    <row r="2176" spans="60:60" x14ac:dyDescent="0.3">
      <c r="BH2176" t="s">
        <v>1464</v>
      </c>
    </row>
    <row r="2178" spans="1:73" x14ac:dyDescent="0.3">
      <c r="A2178" t="s">
        <v>1896</v>
      </c>
      <c r="L2178">
        <v>1</v>
      </c>
      <c r="P2178">
        <v>1</v>
      </c>
      <c r="X2178">
        <v>1</v>
      </c>
      <c r="AE2178">
        <v>1</v>
      </c>
      <c r="AN2178" s="26">
        <v>1</v>
      </c>
      <c r="AQ2178" s="26">
        <v>1</v>
      </c>
      <c r="AT2178" s="26">
        <v>1</v>
      </c>
      <c r="AZ2178" s="26">
        <v>1</v>
      </c>
      <c r="BB2178">
        <v>1</v>
      </c>
      <c r="BH2178" s="58" t="s">
        <v>1465</v>
      </c>
      <c r="BI2178" s="58"/>
      <c r="BJ2178" s="58"/>
      <c r="BK2178" s="58"/>
      <c r="BL2178" s="58"/>
      <c r="BM2178" s="58"/>
      <c r="BN2178" s="58"/>
      <c r="BO2178" s="58"/>
      <c r="BP2178" s="58"/>
      <c r="BQ2178" s="58"/>
      <c r="BR2178" s="58"/>
      <c r="BS2178" s="58"/>
      <c r="BT2178" s="58"/>
      <c r="BU2178" s="58"/>
    </row>
    <row r="2179" spans="1:73" x14ac:dyDescent="0.3">
      <c r="BH2179" t="s">
        <v>1466</v>
      </c>
    </row>
    <row r="2180" spans="1:73" x14ac:dyDescent="0.3">
      <c r="BH2180" t="s">
        <v>1467</v>
      </c>
    </row>
    <row r="2181" spans="1:73" x14ac:dyDescent="0.3">
      <c r="BH2181" t="s">
        <v>1468</v>
      </c>
    </row>
    <row r="2182" spans="1:73" x14ac:dyDescent="0.3">
      <c r="BH2182" t="s">
        <v>1469</v>
      </c>
    </row>
    <row r="2183" spans="1:73" x14ac:dyDescent="0.3">
      <c r="BH2183" t="s">
        <v>1470</v>
      </c>
    </row>
    <row r="2185" spans="1:73" x14ac:dyDescent="0.3">
      <c r="BH2185" t="s">
        <v>1471</v>
      </c>
    </row>
    <row r="2187" spans="1:73" x14ac:dyDescent="0.3">
      <c r="BH2187" t="s">
        <v>1472</v>
      </c>
    </row>
    <row r="2189" spans="1:73" x14ac:dyDescent="0.3">
      <c r="BH2189" t="s">
        <v>1473</v>
      </c>
    </row>
    <row r="2190" spans="1:73" x14ac:dyDescent="0.3">
      <c r="BH2190" t="s">
        <v>1474</v>
      </c>
    </row>
    <row r="2192" spans="1:73" x14ac:dyDescent="0.3">
      <c r="BH2192" t="s">
        <v>1475</v>
      </c>
    </row>
    <row r="2194" spans="57:60" x14ac:dyDescent="0.3">
      <c r="BH2194" t="s">
        <v>1476</v>
      </c>
    </row>
    <row r="2196" spans="57:60" x14ac:dyDescent="0.3">
      <c r="BH2196" t="s">
        <v>1477</v>
      </c>
    </row>
    <row r="2197" spans="57:60" x14ac:dyDescent="0.3">
      <c r="BH2197" t="s">
        <v>1478</v>
      </c>
    </row>
    <row r="2199" spans="57:60" x14ac:dyDescent="0.3">
      <c r="BE2199">
        <v>1</v>
      </c>
      <c r="BH2199" t="s">
        <v>1479</v>
      </c>
    </row>
    <row r="2200" spans="57:60" x14ac:dyDescent="0.3">
      <c r="BH2200" t="s">
        <v>1480</v>
      </c>
    </row>
    <row r="2201" spans="57:60" x14ac:dyDescent="0.3">
      <c r="BH2201" t="s">
        <v>145</v>
      </c>
    </row>
    <row r="2202" spans="57:60" x14ac:dyDescent="0.3">
      <c r="BH2202" t="s">
        <v>1481</v>
      </c>
    </row>
    <row r="2203" spans="57:60" x14ac:dyDescent="0.3">
      <c r="BH2203" t="s">
        <v>1482</v>
      </c>
    </row>
    <row r="2205" spans="57:60" x14ac:dyDescent="0.3">
      <c r="BH2205" t="s">
        <v>1483</v>
      </c>
    </row>
    <row r="2207" spans="57:60" x14ac:dyDescent="0.3">
      <c r="BH2207" t="s">
        <v>1484</v>
      </c>
    </row>
    <row r="2209" spans="1:60" x14ac:dyDescent="0.3">
      <c r="BH2209" t="s">
        <v>1485</v>
      </c>
    </row>
    <row r="2210" spans="1:60" x14ac:dyDescent="0.3">
      <c r="BH2210" t="s">
        <v>1486</v>
      </c>
    </row>
    <row r="2211" spans="1:60" x14ac:dyDescent="0.3">
      <c r="BH2211" t="s">
        <v>1487</v>
      </c>
    </row>
    <row r="2213" spans="1:60" x14ac:dyDescent="0.3">
      <c r="BH2213" t="s">
        <v>1488</v>
      </c>
    </row>
    <row r="2214" spans="1:60" x14ac:dyDescent="0.3">
      <c r="BH2214" t="s">
        <v>1489</v>
      </c>
    </row>
    <row r="2216" spans="1:60" x14ac:dyDescent="0.3">
      <c r="A2216" t="s">
        <v>1897</v>
      </c>
      <c r="I2216">
        <v>1</v>
      </c>
      <c r="S2216">
        <v>1</v>
      </c>
      <c r="U2216">
        <v>1</v>
      </c>
      <c r="AF2216">
        <v>1</v>
      </c>
      <c r="AJ2216" s="26">
        <v>1</v>
      </c>
      <c r="AM2216" s="26">
        <v>33</v>
      </c>
      <c r="AP2216" s="26">
        <v>1</v>
      </c>
      <c r="AV2216" s="26">
        <v>1</v>
      </c>
      <c r="AZ2216" s="26">
        <v>1</v>
      </c>
      <c r="BB2216">
        <v>1</v>
      </c>
      <c r="BH2216" t="s">
        <v>1848</v>
      </c>
    </row>
    <row r="2217" spans="1:60" x14ac:dyDescent="0.3">
      <c r="BH2217" t="s">
        <v>1490</v>
      </c>
    </row>
    <row r="2218" spans="1:60" x14ac:dyDescent="0.3">
      <c r="BH2218" t="s">
        <v>1491</v>
      </c>
    </row>
    <row r="2219" spans="1:60" x14ac:dyDescent="0.3">
      <c r="BH2219" t="s">
        <v>1492</v>
      </c>
    </row>
    <row r="2220" spans="1:60" x14ac:dyDescent="0.3">
      <c r="BH2220" t="s">
        <v>1493</v>
      </c>
    </row>
    <row r="2221" spans="1:60" x14ac:dyDescent="0.3">
      <c r="BH2221" t="s">
        <v>1494</v>
      </c>
    </row>
    <row r="2223" spans="1:60" x14ac:dyDescent="0.3">
      <c r="BH2223" t="s">
        <v>1495</v>
      </c>
    </row>
    <row r="2225" spans="60:60" x14ac:dyDescent="0.3">
      <c r="BH2225" t="s">
        <v>1496</v>
      </c>
    </row>
    <row r="2227" spans="60:60" x14ac:dyDescent="0.3">
      <c r="BH2227" t="s">
        <v>1497</v>
      </c>
    </row>
    <row r="2229" spans="60:60" x14ac:dyDescent="0.3">
      <c r="BH2229" t="s">
        <v>1498</v>
      </c>
    </row>
    <row r="2231" spans="60:60" x14ac:dyDescent="0.3">
      <c r="BH2231" t="s">
        <v>1499</v>
      </c>
    </row>
    <row r="2233" spans="60:60" x14ac:dyDescent="0.3">
      <c r="BH2233" t="s">
        <v>1500</v>
      </c>
    </row>
    <row r="2234" spans="60:60" x14ac:dyDescent="0.3">
      <c r="BH2234" t="s">
        <v>24</v>
      </c>
    </row>
    <row r="2236" spans="60:60" x14ac:dyDescent="0.3">
      <c r="BH2236" t="s">
        <v>1501</v>
      </c>
    </row>
    <row r="2237" spans="60:60" x14ac:dyDescent="0.3">
      <c r="BH2237" t="s">
        <v>1502</v>
      </c>
    </row>
    <row r="2238" spans="60:60" x14ac:dyDescent="0.3">
      <c r="BH2238" t="s">
        <v>1503</v>
      </c>
    </row>
    <row r="2239" spans="60:60" x14ac:dyDescent="0.3">
      <c r="BH2239" t="s">
        <v>1504</v>
      </c>
    </row>
    <row r="2241" spans="60:60" x14ac:dyDescent="0.3">
      <c r="BH2241" t="s">
        <v>1505</v>
      </c>
    </row>
    <row r="2242" spans="60:60" x14ac:dyDescent="0.3">
      <c r="BH2242" t="s">
        <v>25</v>
      </c>
    </row>
    <row r="2244" spans="60:60" x14ac:dyDescent="0.3">
      <c r="BH2244" t="s">
        <v>1506</v>
      </c>
    </row>
    <row r="2246" spans="60:60" x14ac:dyDescent="0.3">
      <c r="BH2246" t="s">
        <v>1507</v>
      </c>
    </row>
    <row r="2247" spans="60:60" x14ac:dyDescent="0.3">
      <c r="BH2247" t="s">
        <v>599</v>
      </c>
    </row>
    <row r="2248" spans="60:60" x14ac:dyDescent="0.3">
      <c r="BH2248" t="s">
        <v>1508</v>
      </c>
    </row>
    <row r="2250" spans="60:60" x14ac:dyDescent="0.3">
      <c r="BH2250" t="s">
        <v>1509</v>
      </c>
    </row>
    <row r="2251" spans="60:60" x14ac:dyDescent="0.3">
      <c r="BH2251" t="s">
        <v>206</v>
      </c>
    </row>
    <row r="2252" spans="60:60" x14ac:dyDescent="0.3">
      <c r="BH2252" t="s">
        <v>1510</v>
      </c>
    </row>
    <row r="2254" spans="60:60" x14ac:dyDescent="0.3">
      <c r="BH2254" t="s">
        <v>1511</v>
      </c>
    </row>
    <row r="2256" spans="60:60" x14ac:dyDescent="0.3">
      <c r="BH2256" t="s">
        <v>1512</v>
      </c>
    </row>
    <row r="2258" spans="1:60" x14ac:dyDescent="0.3">
      <c r="BH2258" t="s">
        <v>1513</v>
      </c>
    </row>
    <row r="2259" spans="1:60" x14ac:dyDescent="0.3">
      <c r="BH2259" t="s">
        <v>1514</v>
      </c>
    </row>
    <row r="2260" spans="1:60" x14ac:dyDescent="0.3">
      <c r="BH2260" t="s">
        <v>1515</v>
      </c>
    </row>
    <row r="2262" spans="1:60" x14ac:dyDescent="0.3">
      <c r="A2262" t="s">
        <v>1898</v>
      </c>
      <c r="M2262">
        <v>1</v>
      </c>
      <c r="Q2262">
        <v>1</v>
      </c>
      <c r="X2262">
        <v>1</v>
      </c>
      <c r="AA2262">
        <v>1</v>
      </c>
      <c r="AL2262" s="26">
        <v>1</v>
      </c>
      <c r="AM2262" s="26">
        <v>76</v>
      </c>
      <c r="AP2262" s="26">
        <v>1</v>
      </c>
      <c r="AU2262" s="26">
        <v>1</v>
      </c>
      <c r="AZ2262" s="26">
        <v>1</v>
      </c>
      <c r="BB2262">
        <v>1</v>
      </c>
      <c r="BH2262" t="s">
        <v>1516</v>
      </c>
    </row>
    <row r="2263" spans="1:60" x14ac:dyDescent="0.3">
      <c r="BH2263" t="s">
        <v>1517</v>
      </c>
    </row>
    <row r="2264" spans="1:60" x14ac:dyDescent="0.3">
      <c r="BH2264" t="s">
        <v>1518</v>
      </c>
    </row>
    <row r="2265" spans="1:60" x14ac:dyDescent="0.3">
      <c r="BH2265" t="s">
        <v>1519</v>
      </c>
    </row>
    <row r="2266" spans="1:60" x14ac:dyDescent="0.3">
      <c r="BH2266" t="s">
        <v>246</v>
      </c>
    </row>
    <row r="2267" spans="1:60" x14ac:dyDescent="0.3">
      <c r="BH2267" t="s">
        <v>1520</v>
      </c>
    </row>
    <row r="2268" spans="1:60" x14ac:dyDescent="0.3">
      <c r="BH2268" t="s">
        <v>1521</v>
      </c>
    </row>
    <row r="2269" spans="1:60" x14ac:dyDescent="0.3">
      <c r="BH2269" t="s">
        <v>24</v>
      </c>
    </row>
    <row r="2270" spans="1:60" x14ac:dyDescent="0.3">
      <c r="BH2270" t="s">
        <v>1522</v>
      </c>
    </row>
    <row r="2271" spans="1:60" x14ac:dyDescent="0.3">
      <c r="BH2271" t="s">
        <v>1523</v>
      </c>
    </row>
    <row r="2273" spans="60:60" x14ac:dyDescent="0.3">
      <c r="BH2273" t="s">
        <v>1524</v>
      </c>
    </row>
    <row r="2275" spans="60:60" x14ac:dyDescent="0.3">
      <c r="BH2275" t="s">
        <v>1525</v>
      </c>
    </row>
    <row r="2276" spans="60:60" x14ac:dyDescent="0.3">
      <c r="BH2276" t="s">
        <v>1526</v>
      </c>
    </row>
    <row r="2277" spans="60:60" x14ac:dyDescent="0.3">
      <c r="BH2277" t="s">
        <v>1527</v>
      </c>
    </row>
    <row r="2279" spans="60:60" x14ac:dyDescent="0.3">
      <c r="BH2279" t="s">
        <v>1528</v>
      </c>
    </row>
    <row r="2281" spans="60:60" x14ac:dyDescent="0.3">
      <c r="BH2281" t="s">
        <v>1529</v>
      </c>
    </row>
    <row r="2283" spans="60:60" x14ac:dyDescent="0.3">
      <c r="BH2283" t="s">
        <v>1530</v>
      </c>
    </row>
    <row r="2285" spans="60:60" x14ac:dyDescent="0.3">
      <c r="BH2285" t="s">
        <v>1531</v>
      </c>
    </row>
    <row r="2286" spans="60:60" x14ac:dyDescent="0.3">
      <c r="BH2286" t="s">
        <v>1532</v>
      </c>
    </row>
    <row r="2288" spans="60:60" x14ac:dyDescent="0.3">
      <c r="BH2288" t="s">
        <v>1533</v>
      </c>
    </row>
    <row r="2290" spans="1:70" x14ac:dyDescent="0.3">
      <c r="BH2290" t="s">
        <v>1534</v>
      </c>
    </row>
    <row r="2291" spans="1:70" x14ac:dyDescent="0.3">
      <c r="BH2291" t="s">
        <v>1535</v>
      </c>
    </row>
    <row r="2293" spans="1:70" x14ac:dyDescent="0.3">
      <c r="A2293" t="s">
        <v>1899</v>
      </c>
      <c r="N2293">
        <v>1</v>
      </c>
      <c r="P2293">
        <v>1</v>
      </c>
      <c r="V2293">
        <v>1</v>
      </c>
      <c r="AF2293">
        <v>1</v>
      </c>
      <c r="AN2293" s="26">
        <v>1</v>
      </c>
      <c r="AR2293" s="26">
        <v>1</v>
      </c>
      <c r="AU2293" s="26">
        <v>1</v>
      </c>
      <c r="AZ2293" s="26">
        <v>1</v>
      </c>
      <c r="BB2293">
        <v>1</v>
      </c>
      <c r="BH2293" s="58" t="s">
        <v>1536</v>
      </c>
      <c r="BI2293" s="58"/>
      <c r="BJ2293" s="58"/>
      <c r="BK2293" s="58"/>
      <c r="BL2293" s="58"/>
      <c r="BM2293" s="58"/>
      <c r="BN2293" s="58"/>
      <c r="BO2293" s="58"/>
      <c r="BP2293" s="58"/>
      <c r="BQ2293" s="58"/>
      <c r="BR2293" s="58"/>
    </row>
    <row r="2294" spans="1:70" x14ac:dyDescent="0.3">
      <c r="BH2294" t="s">
        <v>1537</v>
      </c>
    </row>
    <row r="2295" spans="1:70" x14ac:dyDescent="0.3">
      <c r="BH2295" t="s">
        <v>1538</v>
      </c>
    </row>
    <row r="2297" spans="1:70" x14ac:dyDescent="0.3">
      <c r="BH2297" t="s">
        <v>1539</v>
      </c>
    </row>
    <row r="2298" spans="1:70" x14ac:dyDescent="0.3">
      <c r="BH2298" t="s">
        <v>1540</v>
      </c>
    </row>
    <row r="2300" spans="1:70" x14ac:dyDescent="0.3">
      <c r="BH2300" t="s">
        <v>1541</v>
      </c>
    </row>
    <row r="2302" spans="1:70" x14ac:dyDescent="0.3">
      <c r="BH2302" t="s">
        <v>1542</v>
      </c>
    </row>
    <row r="2304" spans="1:70" x14ac:dyDescent="0.3">
      <c r="BH2304" t="s">
        <v>1543</v>
      </c>
    </row>
    <row r="2305" spans="58:60" x14ac:dyDescent="0.3">
      <c r="BH2305" t="s">
        <v>1544</v>
      </c>
    </row>
    <row r="2307" spans="58:60" x14ac:dyDescent="0.3">
      <c r="BF2307">
        <v>1</v>
      </c>
      <c r="BH2307" t="s">
        <v>1545</v>
      </c>
    </row>
    <row r="2308" spans="58:60" x14ac:dyDescent="0.3">
      <c r="BH2308" t="s">
        <v>1546</v>
      </c>
    </row>
    <row r="2310" spans="58:60" x14ac:dyDescent="0.3">
      <c r="BH2310" t="s">
        <v>1547</v>
      </c>
    </row>
    <row r="2312" spans="58:60" x14ac:dyDescent="0.3">
      <c r="BH2312" t="s">
        <v>1548</v>
      </c>
    </row>
    <row r="2314" spans="58:60" x14ac:dyDescent="0.3">
      <c r="BH2314" t="s">
        <v>1549</v>
      </c>
    </row>
    <row r="2316" spans="58:60" x14ac:dyDescent="0.3">
      <c r="BH2316" t="s">
        <v>1550</v>
      </c>
    </row>
    <row r="2318" spans="58:60" x14ac:dyDescent="0.3">
      <c r="BH2318" t="s">
        <v>1551</v>
      </c>
    </row>
    <row r="2320" spans="58:60" x14ac:dyDescent="0.3">
      <c r="BH2320" t="s">
        <v>1552</v>
      </c>
    </row>
    <row r="2322" spans="60:60" x14ac:dyDescent="0.3">
      <c r="BH2322" t="s">
        <v>1553</v>
      </c>
    </row>
    <row r="2324" spans="60:60" x14ac:dyDescent="0.3">
      <c r="BH2324" t="s">
        <v>1554</v>
      </c>
    </row>
    <row r="2326" spans="60:60" x14ac:dyDescent="0.3">
      <c r="BH2326" t="s">
        <v>1555</v>
      </c>
    </row>
    <row r="2328" spans="60:60" x14ac:dyDescent="0.3">
      <c r="BH2328" t="s">
        <v>1556</v>
      </c>
    </row>
    <row r="2330" spans="60:60" x14ac:dyDescent="0.3">
      <c r="BH2330" t="s">
        <v>1557</v>
      </c>
    </row>
    <row r="2332" spans="60:60" x14ac:dyDescent="0.3">
      <c r="BH2332" t="s">
        <v>1558</v>
      </c>
    </row>
    <row r="2334" spans="60:60" x14ac:dyDescent="0.3">
      <c r="BH2334" t="s">
        <v>1559</v>
      </c>
    </row>
    <row r="2336" spans="60:60" x14ac:dyDescent="0.3">
      <c r="BH2336" t="s">
        <v>1560</v>
      </c>
    </row>
    <row r="2337" spans="60:60" x14ac:dyDescent="0.3">
      <c r="BH2337" t="s">
        <v>1561</v>
      </c>
    </row>
    <row r="2339" spans="60:60" x14ac:dyDescent="0.3">
      <c r="BH2339" t="s">
        <v>1562</v>
      </c>
    </row>
    <row r="2341" spans="60:60" x14ac:dyDescent="0.3">
      <c r="BH2341" t="s">
        <v>1563</v>
      </c>
    </row>
    <row r="2343" spans="60:60" x14ac:dyDescent="0.3">
      <c r="BH2343" t="s">
        <v>1564</v>
      </c>
    </row>
    <row r="2344" spans="60:60" x14ac:dyDescent="0.3">
      <c r="BH2344" t="s">
        <v>1565</v>
      </c>
    </row>
    <row r="2346" spans="60:60" x14ac:dyDescent="0.3">
      <c r="BH2346" t="s">
        <v>1566</v>
      </c>
    </row>
    <row r="2348" spans="60:60" x14ac:dyDescent="0.3">
      <c r="BH2348" t="s">
        <v>1567</v>
      </c>
    </row>
    <row r="2349" spans="60:60" x14ac:dyDescent="0.3">
      <c r="BH2349" t="s">
        <v>1568</v>
      </c>
    </row>
    <row r="2350" spans="60:60" x14ac:dyDescent="0.3">
      <c r="BH2350" t="s">
        <v>1569</v>
      </c>
    </row>
    <row r="2352" spans="60:60" x14ac:dyDescent="0.3">
      <c r="BH2352" t="s">
        <v>1570</v>
      </c>
    </row>
    <row r="2354" spans="58:60" x14ac:dyDescent="0.3">
      <c r="BH2354" t="s">
        <v>1571</v>
      </c>
    </row>
    <row r="2356" spans="58:60" x14ac:dyDescent="0.3">
      <c r="BH2356" t="s">
        <v>1572</v>
      </c>
    </row>
    <row r="2358" spans="58:60" x14ac:dyDescent="0.3">
      <c r="BH2358" t="s">
        <v>1573</v>
      </c>
    </row>
    <row r="2360" spans="58:60" x14ac:dyDescent="0.3">
      <c r="BH2360" t="s">
        <v>1574</v>
      </c>
    </row>
    <row r="2361" spans="58:60" x14ac:dyDescent="0.3">
      <c r="BH2361" t="s">
        <v>1575</v>
      </c>
    </row>
    <row r="2362" spans="58:60" x14ac:dyDescent="0.3">
      <c r="BH2362" t="s">
        <v>1576</v>
      </c>
    </row>
    <row r="2364" spans="58:60" x14ac:dyDescent="0.3">
      <c r="BF2364">
        <v>1</v>
      </c>
      <c r="BH2364" t="s">
        <v>1577</v>
      </c>
    </row>
    <row r="2365" spans="58:60" x14ac:dyDescent="0.3">
      <c r="BH2365" t="s">
        <v>1578</v>
      </c>
    </row>
    <row r="2366" spans="58:60" x14ac:dyDescent="0.3">
      <c r="BH2366" t="s">
        <v>1579</v>
      </c>
    </row>
    <row r="2367" spans="58:60" x14ac:dyDescent="0.3">
      <c r="BH2367" t="s">
        <v>1580</v>
      </c>
    </row>
    <row r="2369" spans="60:60" x14ac:dyDescent="0.3">
      <c r="BH2369" t="s">
        <v>1581</v>
      </c>
    </row>
    <row r="2371" spans="60:60" x14ac:dyDescent="0.3">
      <c r="BH2371" t="s">
        <v>1582</v>
      </c>
    </row>
    <row r="2372" spans="60:60" x14ac:dyDescent="0.3">
      <c r="BH2372" t="s">
        <v>1583</v>
      </c>
    </row>
    <row r="2373" spans="60:60" x14ac:dyDescent="0.3">
      <c r="BH2373" t="s">
        <v>1584</v>
      </c>
    </row>
    <row r="2375" spans="60:60" x14ac:dyDescent="0.3">
      <c r="BH2375" t="s">
        <v>1585</v>
      </c>
    </row>
    <row r="2377" spans="60:60" x14ac:dyDescent="0.3">
      <c r="BH2377" t="s">
        <v>1586</v>
      </c>
    </row>
    <row r="2378" spans="60:60" x14ac:dyDescent="0.3">
      <c r="BH2378" t="s">
        <v>1587</v>
      </c>
    </row>
    <row r="2380" spans="60:60" x14ac:dyDescent="0.3">
      <c r="BH2380" t="s">
        <v>1588</v>
      </c>
    </row>
    <row r="2382" spans="60:60" x14ac:dyDescent="0.3">
      <c r="BH2382" t="s">
        <v>1589</v>
      </c>
    </row>
    <row r="2384" spans="60:60" x14ac:dyDescent="0.3">
      <c r="BH2384" t="s">
        <v>1590</v>
      </c>
    </row>
    <row r="2386" spans="1:60" x14ac:dyDescent="0.3">
      <c r="BH2386" t="s">
        <v>1591</v>
      </c>
    </row>
    <row r="2387" spans="1:60" x14ac:dyDescent="0.3">
      <c r="BH2387" t="s">
        <v>1592</v>
      </c>
    </row>
    <row r="2389" spans="1:60" x14ac:dyDescent="0.3">
      <c r="BH2389" t="s">
        <v>1593</v>
      </c>
    </row>
    <row r="2391" spans="1:60" x14ac:dyDescent="0.3">
      <c r="BH2391" t="s">
        <v>1594</v>
      </c>
    </row>
    <row r="2393" spans="1:60" x14ac:dyDescent="0.3">
      <c r="BH2393" t="s">
        <v>1595</v>
      </c>
    </row>
    <row r="2395" spans="1:60" x14ac:dyDescent="0.3">
      <c r="BH2395" t="s">
        <v>1596</v>
      </c>
    </row>
    <row r="2396" spans="1:60" x14ac:dyDescent="0.3">
      <c r="BH2396" t="s">
        <v>1597</v>
      </c>
    </row>
    <row r="2398" spans="1:60" x14ac:dyDescent="0.3">
      <c r="A2398" t="s">
        <v>1898</v>
      </c>
      <c r="M2398">
        <v>1</v>
      </c>
      <c r="P2398">
        <v>1</v>
      </c>
      <c r="V2398">
        <v>1</v>
      </c>
      <c r="AB2398">
        <v>1</v>
      </c>
      <c r="AK2398" s="26">
        <v>1</v>
      </c>
      <c r="AM2398" s="26">
        <v>65</v>
      </c>
      <c r="AP2398" s="26">
        <v>1</v>
      </c>
      <c r="AU2398" s="26">
        <v>1</v>
      </c>
      <c r="AZ2398" s="26">
        <v>1</v>
      </c>
      <c r="BB2398">
        <v>1</v>
      </c>
      <c r="BH2398" t="s">
        <v>1598</v>
      </c>
    </row>
    <row r="2399" spans="1:60" x14ac:dyDescent="0.3">
      <c r="BH2399" t="s">
        <v>1599</v>
      </c>
    </row>
    <row r="2400" spans="1:60" x14ac:dyDescent="0.3">
      <c r="BH2400" t="s">
        <v>1600</v>
      </c>
    </row>
    <row r="2402" spans="60:60" x14ac:dyDescent="0.3">
      <c r="BH2402" t="s">
        <v>1601</v>
      </c>
    </row>
    <row r="2403" spans="60:60" x14ac:dyDescent="0.3">
      <c r="BH2403" t="s">
        <v>1602</v>
      </c>
    </row>
    <row r="2404" spans="60:60" x14ac:dyDescent="0.3">
      <c r="BH2404" t="s">
        <v>1603</v>
      </c>
    </row>
    <row r="2406" spans="60:60" x14ac:dyDescent="0.3">
      <c r="BH2406" t="s">
        <v>1604</v>
      </c>
    </row>
    <row r="2408" spans="60:60" x14ac:dyDescent="0.3">
      <c r="BH2408" t="s">
        <v>1605</v>
      </c>
    </row>
    <row r="2410" spans="60:60" x14ac:dyDescent="0.3">
      <c r="BH2410" t="s">
        <v>1849</v>
      </c>
    </row>
    <row r="2412" spans="60:60" x14ac:dyDescent="0.3">
      <c r="BH2412" t="s">
        <v>1606</v>
      </c>
    </row>
    <row r="2414" spans="60:60" x14ac:dyDescent="0.3">
      <c r="BH2414" t="s">
        <v>1607</v>
      </c>
    </row>
    <row r="2416" spans="60:60" x14ac:dyDescent="0.3">
      <c r="BH2416" t="s">
        <v>1608</v>
      </c>
    </row>
    <row r="2418" spans="60:60" x14ac:dyDescent="0.3">
      <c r="BH2418" t="s">
        <v>1609</v>
      </c>
    </row>
    <row r="2419" spans="60:60" x14ac:dyDescent="0.3">
      <c r="BH2419" t="s">
        <v>30</v>
      </c>
    </row>
    <row r="2420" spans="60:60" x14ac:dyDescent="0.3">
      <c r="BH2420" t="s">
        <v>1610</v>
      </c>
    </row>
    <row r="2421" spans="60:60" x14ac:dyDescent="0.3">
      <c r="BH2421" t="s">
        <v>1611</v>
      </c>
    </row>
    <row r="2423" spans="60:60" x14ac:dyDescent="0.3">
      <c r="BH2423" t="s">
        <v>1612</v>
      </c>
    </row>
    <row r="2424" spans="60:60" x14ac:dyDescent="0.3">
      <c r="BH2424" t="s">
        <v>1613</v>
      </c>
    </row>
    <row r="2425" spans="60:60" x14ac:dyDescent="0.3">
      <c r="BH2425" t="s">
        <v>1603</v>
      </c>
    </row>
    <row r="2427" spans="60:60" x14ac:dyDescent="0.3">
      <c r="BH2427" t="s">
        <v>1614</v>
      </c>
    </row>
    <row r="2429" spans="60:60" x14ac:dyDescent="0.3">
      <c r="BH2429" t="s">
        <v>1615</v>
      </c>
    </row>
    <row r="2431" spans="60:60" x14ac:dyDescent="0.3">
      <c r="BH2431" t="s">
        <v>1616</v>
      </c>
    </row>
    <row r="2433" spans="1:68" x14ac:dyDescent="0.3">
      <c r="BH2433" t="s">
        <v>1617</v>
      </c>
    </row>
    <row r="2435" spans="1:68" x14ac:dyDescent="0.3">
      <c r="BH2435" t="s">
        <v>1618</v>
      </c>
    </row>
    <row r="2437" spans="1:68" x14ac:dyDescent="0.3">
      <c r="BH2437" t="s">
        <v>1619</v>
      </c>
    </row>
    <row r="2439" spans="1:68" x14ac:dyDescent="0.3">
      <c r="BH2439" t="s">
        <v>1620</v>
      </c>
    </row>
    <row r="2441" spans="1:68" x14ac:dyDescent="0.3">
      <c r="BH2441" t="s">
        <v>1621</v>
      </c>
    </row>
    <row r="2442" spans="1:68" x14ac:dyDescent="0.3">
      <c r="BH2442" t="s">
        <v>1622</v>
      </c>
    </row>
    <row r="2444" spans="1:68" x14ac:dyDescent="0.3">
      <c r="A2444" t="s">
        <v>1900</v>
      </c>
      <c r="M2444">
        <v>1</v>
      </c>
      <c r="P2444">
        <v>1</v>
      </c>
      <c r="X2444">
        <v>1</v>
      </c>
      <c r="AE2444">
        <v>1</v>
      </c>
      <c r="AN2444" s="26">
        <v>1</v>
      </c>
      <c r="AR2444" s="26">
        <v>1</v>
      </c>
      <c r="AT2444" s="26">
        <v>1</v>
      </c>
      <c r="AZ2444" s="26">
        <v>1</v>
      </c>
      <c r="BB2444">
        <v>1</v>
      </c>
      <c r="BH2444" s="58" t="s">
        <v>1623</v>
      </c>
      <c r="BI2444" s="58"/>
      <c r="BJ2444" s="58"/>
      <c r="BK2444" s="58"/>
      <c r="BL2444" s="58"/>
      <c r="BM2444" s="58"/>
      <c r="BN2444" s="58"/>
      <c r="BO2444" s="58"/>
      <c r="BP2444" s="58"/>
    </row>
    <row r="2445" spans="1:68" x14ac:dyDescent="0.3">
      <c r="BH2445" t="s">
        <v>1624</v>
      </c>
    </row>
    <row r="2446" spans="1:68" x14ac:dyDescent="0.3">
      <c r="BH2446" t="s">
        <v>1625</v>
      </c>
    </row>
    <row r="2448" spans="1:68" x14ac:dyDescent="0.3">
      <c r="BH2448" t="s">
        <v>1850</v>
      </c>
    </row>
    <row r="2450" spans="60:60" x14ac:dyDescent="0.3">
      <c r="BH2450" t="s">
        <v>1626</v>
      </c>
    </row>
    <row r="2452" spans="60:60" x14ac:dyDescent="0.3">
      <c r="BH2452" t="s">
        <v>1627</v>
      </c>
    </row>
    <row r="2454" spans="60:60" x14ac:dyDescent="0.3">
      <c r="BH2454" t="s">
        <v>1628</v>
      </c>
    </row>
    <row r="2456" spans="60:60" x14ac:dyDescent="0.3">
      <c r="BH2456" t="s">
        <v>1629</v>
      </c>
    </row>
    <row r="2458" spans="60:60" x14ac:dyDescent="0.3">
      <c r="BH2458" t="s">
        <v>1630</v>
      </c>
    </row>
    <row r="2459" spans="60:60" x14ac:dyDescent="0.3">
      <c r="BH2459" t="s">
        <v>25</v>
      </c>
    </row>
    <row r="2460" spans="60:60" x14ac:dyDescent="0.3">
      <c r="BH2460" t="s">
        <v>1060</v>
      </c>
    </row>
    <row r="2462" spans="60:60" x14ac:dyDescent="0.3">
      <c r="BH2462" t="s">
        <v>1631</v>
      </c>
    </row>
    <row r="2464" spans="60:60" x14ac:dyDescent="0.3">
      <c r="BH2464" t="s">
        <v>1632</v>
      </c>
    </row>
    <row r="2465" spans="60:60" x14ac:dyDescent="0.3">
      <c r="BH2465" t="s">
        <v>1633</v>
      </c>
    </row>
    <row r="2466" spans="60:60" x14ac:dyDescent="0.3">
      <c r="BH2466" t="s">
        <v>1634</v>
      </c>
    </row>
    <row r="2467" spans="60:60" x14ac:dyDescent="0.3">
      <c r="BH2467" t="s">
        <v>1635</v>
      </c>
    </row>
    <row r="2468" spans="60:60" x14ac:dyDescent="0.3">
      <c r="BH2468" t="s">
        <v>1636</v>
      </c>
    </row>
    <row r="2470" spans="60:60" x14ac:dyDescent="0.3">
      <c r="BH2470" t="s">
        <v>1637</v>
      </c>
    </row>
    <row r="2472" spans="60:60" x14ac:dyDescent="0.3">
      <c r="BH2472" t="s">
        <v>1638</v>
      </c>
    </row>
    <row r="2474" spans="60:60" x14ac:dyDescent="0.3">
      <c r="BH2474" t="s">
        <v>1639</v>
      </c>
    </row>
    <row r="2475" spans="60:60" x14ac:dyDescent="0.3">
      <c r="BH2475" t="s">
        <v>1640</v>
      </c>
    </row>
    <row r="2477" spans="60:60" x14ac:dyDescent="0.3">
      <c r="BH2477" t="s">
        <v>1641</v>
      </c>
    </row>
    <row r="2478" spans="60:60" x14ac:dyDescent="0.3">
      <c r="BH2478" t="s">
        <v>1642</v>
      </c>
    </row>
    <row r="2480" spans="60:60" x14ac:dyDescent="0.3">
      <c r="BH2480" t="s">
        <v>1643</v>
      </c>
    </row>
    <row r="2482" spans="1:60" x14ac:dyDescent="0.3">
      <c r="BH2482" t="s">
        <v>1644</v>
      </c>
    </row>
    <row r="2483" spans="1:60" x14ac:dyDescent="0.3">
      <c r="BH2483" t="s">
        <v>1645</v>
      </c>
    </row>
    <row r="2484" spans="1:60" x14ac:dyDescent="0.3">
      <c r="BH2484" t="s">
        <v>1646</v>
      </c>
    </row>
    <row r="2485" spans="1:60" x14ac:dyDescent="0.3">
      <c r="BH2485" t="s">
        <v>1647</v>
      </c>
    </row>
    <row r="2486" spans="1:60" x14ac:dyDescent="0.3">
      <c r="BH2486" t="s">
        <v>1648</v>
      </c>
    </row>
    <row r="2488" spans="1:60" x14ac:dyDescent="0.3">
      <c r="A2488" t="s">
        <v>1901</v>
      </c>
      <c r="M2488">
        <v>1</v>
      </c>
      <c r="P2488">
        <v>1</v>
      </c>
      <c r="X2488">
        <v>1</v>
      </c>
      <c r="AE2488">
        <v>1</v>
      </c>
      <c r="AN2488" s="26">
        <v>1</v>
      </c>
      <c r="AQ2488" s="26">
        <v>1</v>
      </c>
      <c r="AT2488" s="26">
        <v>1</v>
      </c>
      <c r="AZ2488" s="26">
        <v>1</v>
      </c>
      <c r="BB2488">
        <v>1</v>
      </c>
      <c r="BH2488" t="s">
        <v>1649</v>
      </c>
    </row>
    <row r="2489" spans="1:60" x14ac:dyDescent="0.3">
      <c r="BH2489" t="s">
        <v>1650</v>
      </c>
    </row>
    <row r="2490" spans="1:60" x14ac:dyDescent="0.3">
      <c r="BH2490" t="s">
        <v>1651</v>
      </c>
    </row>
    <row r="2491" spans="1:60" x14ac:dyDescent="0.3">
      <c r="BH2491" t="s">
        <v>1652</v>
      </c>
    </row>
    <row r="2492" spans="1:60" x14ac:dyDescent="0.3">
      <c r="BH2492" t="s">
        <v>1653</v>
      </c>
    </row>
    <row r="2494" spans="1:60" x14ac:dyDescent="0.3">
      <c r="BH2494" t="s">
        <v>1654</v>
      </c>
    </row>
    <row r="2496" spans="1:60" x14ac:dyDescent="0.3">
      <c r="BH2496" t="s">
        <v>1655</v>
      </c>
    </row>
    <row r="2498" spans="60:60" x14ac:dyDescent="0.3">
      <c r="BH2498" t="s">
        <v>1656</v>
      </c>
    </row>
    <row r="2500" spans="60:60" x14ac:dyDescent="0.3">
      <c r="BH2500" t="s">
        <v>1657</v>
      </c>
    </row>
    <row r="2502" spans="60:60" x14ac:dyDescent="0.3">
      <c r="BH2502" t="s">
        <v>1658</v>
      </c>
    </row>
    <row r="2504" spans="60:60" x14ac:dyDescent="0.3">
      <c r="BH2504" t="s">
        <v>1659</v>
      </c>
    </row>
    <row r="2506" spans="60:60" x14ac:dyDescent="0.3">
      <c r="BH2506" t="s">
        <v>1660</v>
      </c>
    </row>
    <row r="2508" spans="60:60" x14ac:dyDescent="0.3">
      <c r="BH2508" t="s">
        <v>1661</v>
      </c>
    </row>
    <row r="2509" spans="60:60" x14ac:dyDescent="0.3">
      <c r="BH2509" t="s">
        <v>30</v>
      </c>
    </row>
    <row r="2510" spans="60:60" x14ac:dyDescent="0.3">
      <c r="BH2510" t="s">
        <v>1662</v>
      </c>
    </row>
    <row r="2511" spans="60:60" x14ac:dyDescent="0.3">
      <c r="BH2511" t="s">
        <v>1663</v>
      </c>
    </row>
    <row r="2513" spans="60:60" x14ac:dyDescent="0.3">
      <c r="BH2513" t="s">
        <v>1664</v>
      </c>
    </row>
    <row r="2514" spans="60:60" x14ac:dyDescent="0.3">
      <c r="BH2514" t="s">
        <v>1665</v>
      </c>
    </row>
    <row r="2515" spans="60:60" x14ac:dyDescent="0.3">
      <c r="BH2515" t="s">
        <v>1666</v>
      </c>
    </row>
    <row r="2516" spans="60:60" x14ac:dyDescent="0.3">
      <c r="BH2516" t="s">
        <v>1667</v>
      </c>
    </row>
    <row r="2518" spans="60:60" x14ac:dyDescent="0.3">
      <c r="BH2518" t="s">
        <v>1668</v>
      </c>
    </row>
    <row r="2520" spans="60:60" x14ac:dyDescent="0.3">
      <c r="BH2520" t="s">
        <v>1669</v>
      </c>
    </row>
    <row r="2522" spans="60:60" x14ac:dyDescent="0.3">
      <c r="BH2522" t="s">
        <v>1670</v>
      </c>
    </row>
    <row r="2524" spans="60:60" x14ac:dyDescent="0.3">
      <c r="BH2524" t="s">
        <v>1671</v>
      </c>
    </row>
    <row r="2526" spans="60:60" x14ac:dyDescent="0.3">
      <c r="BH2526" t="s">
        <v>1672</v>
      </c>
    </row>
    <row r="2528" spans="60:60" x14ac:dyDescent="0.3">
      <c r="BH2528" t="s">
        <v>1673</v>
      </c>
    </row>
    <row r="2530" spans="60:60" x14ac:dyDescent="0.3">
      <c r="BH2530" t="s">
        <v>1674</v>
      </c>
    </row>
    <row r="2532" spans="60:60" x14ac:dyDescent="0.3">
      <c r="BH2532" t="s">
        <v>1675</v>
      </c>
    </row>
    <row r="2534" spans="60:60" x14ac:dyDescent="0.3">
      <c r="BH2534" t="s">
        <v>1676</v>
      </c>
    </row>
    <row r="2536" spans="60:60" x14ac:dyDescent="0.3">
      <c r="BH2536" t="s">
        <v>1677</v>
      </c>
    </row>
    <row r="2538" spans="60:60" x14ac:dyDescent="0.3">
      <c r="BH2538" t="s">
        <v>1678</v>
      </c>
    </row>
    <row r="2540" spans="60:60" x14ac:dyDescent="0.3">
      <c r="BH2540" t="s">
        <v>1679</v>
      </c>
    </row>
    <row r="2542" spans="60:60" x14ac:dyDescent="0.3">
      <c r="BH2542" t="s">
        <v>1680</v>
      </c>
    </row>
    <row r="2543" spans="60:60" x14ac:dyDescent="0.3">
      <c r="BH2543" t="s">
        <v>1664</v>
      </c>
    </row>
    <row r="2544" spans="60:60" x14ac:dyDescent="0.3">
      <c r="BH2544" t="s">
        <v>1681</v>
      </c>
    </row>
    <row r="2546" spans="1:60" x14ac:dyDescent="0.3">
      <c r="A2546" t="s">
        <v>1902</v>
      </c>
      <c r="M2546">
        <v>1</v>
      </c>
      <c r="Q2546">
        <v>1</v>
      </c>
      <c r="X2546">
        <v>1</v>
      </c>
      <c r="AA2546">
        <v>1</v>
      </c>
      <c r="AJ2546" s="26">
        <v>1</v>
      </c>
      <c r="AM2546" s="26">
        <v>49</v>
      </c>
      <c r="AP2546" s="26">
        <v>1</v>
      </c>
      <c r="AU2546" s="26">
        <v>1</v>
      </c>
      <c r="AZ2546" s="26">
        <v>1</v>
      </c>
      <c r="BB2546">
        <v>1</v>
      </c>
      <c r="BH2546" t="s">
        <v>1682</v>
      </c>
    </row>
    <row r="2547" spans="1:60" x14ac:dyDescent="0.3">
      <c r="BH2547" t="s">
        <v>1683</v>
      </c>
    </row>
    <row r="2549" spans="1:60" x14ac:dyDescent="0.3">
      <c r="BH2549" t="s">
        <v>28</v>
      </c>
    </row>
    <row r="2550" spans="1:60" x14ac:dyDescent="0.3">
      <c r="BH2550" t="s">
        <v>1684</v>
      </c>
    </row>
    <row r="2551" spans="1:60" x14ac:dyDescent="0.3">
      <c r="BH2551" t="s">
        <v>1685</v>
      </c>
    </row>
    <row r="2552" spans="1:60" x14ac:dyDescent="0.3">
      <c r="BH2552" t="s">
        <v>1686</v>
      </c>
    </row>
    <row r="2554" spans="1:60" x14ac:dyDescent="0.3">
      <c r="BH2554" t="s">
        <v>1687</v>
      </c>
    </row>
    <row r="2556" spans="1:60" x14ac:dyDescent="0.3">
      <c r="BH2556" t="s">
        <v>1688</v>
      </c>
    </row>
    <row r="2558" spans="1:60" x14ac:dyDescent="0.3">
      <c r="BH2558" t="s">
        <v>1689</v>
      </c>
    </row>
    <row r="2560" spans="1:60" x14ac:dyDescent="0.3">
      <c r="BH2560" t="s">
        <v>1690</v>
      </c>
    </row>
    <row r="2562" spans="1:60" x14ac:dyDescent="0.3">
      <c r="BH2562" t="s">
        <v>1691</v>
      </c>
    </row>
    <row r="2564" spans="1:60" x14ac:dyDescent="0.3">
      <c r="BH2564" t="s">
        <v>1692</v>
      </c>
    </row>
    <row r="2566" spans="1:60" x14ac:dyDescent="0.3">
      <c r="BH2566" t="s">
        <v>1693</v>
      </c>
    </row>
    <row r="2568" spans="1:60" x14ac:dyDescent="0.3">
      <c r="BH2568" t="s">
        <v>1694</v>
      </c>
    </row>
    <row r="2570" spans="1:60" x14ac:dyDescent="0.3">
      <c r="BH2570" t="s">
        <v>1695</v>
      </c>
    </row>
    <row r="2572" spans="1:60" x14ac:dyDescent="0.3">
      <c r="BH2572" t="s">
        <v>1696</v>
      </c>
    </row>
    <row r="2573" spans="1:60" x14ac:dyDescent="0.3">
      <c r="BH2573" t="s">
        <v>1697</v>
      </c>
    </row>
    <row r="2575" spans="1:60" x14ac:dyDescent="0.3">
      <c r="A2575" t="s">
        <v>1903</v>
      </c>
      <c r="M2575">
        <v>1</v>
      </c>
      <c r="P2575">
        <v>1</v>
      </c>
      <c r="V2575">
        <v>1</v>
      </c>
      <c r="AE2575">
        <v>1</v>
      </c>
      <c r="AI2575" s="26">
        <v>1</v>
      </c>
      <c r="AM2575" s="26">
        <v>30</v>
      </c>
      <c r="AP2575" s="26">
        <v>1</v>
      </c>
      <c r="AU2575" s="26">
        <v>1</v>
      </c>
      <c r="AZ2575" s="26">
        <v>1</v>
      </c>
      <c r="BB2575">
        <v>1</v>
      </c>
      <c r="BH2575" t="s">
        <v>1698</v>
      </c>
    </row>
    <row r="2576" spans="1:60" x14ac:dyDescent="0.3">
      <c r="BH2576" t="s">
        <v>1699</v>
      </c>
    </row>
    <row r="2577" spans="60:60" x14ac:dyDescent="0.3">
      <c r="BH2577" t="s">
        <v>1700</v>
      </c>
    </row>
    <row r="2578" spans="60:60" x14ac:dyDescent="0.3">
      <c r="BH2578" t="s">
        <v>1701</v>
      </c>
    </row>
    <row r="2580" spans="60:60" x14ac:dyDescent="0.3">
      <c r="BH2580" t="s">
        <v>1702</v>
      </c>
    </row>
    <row r="2581" spans="60:60" x14ac:dyDescent="0.3">
      <c r="BH2581" t="s">
        <v>26</v>
      </c>
    </row>
    <row r="2583" spans="60:60" x14ac:dyDescent="0.3">
      <c r="BH2583" t="s">
        <v>1703</v>
      </c>
    </row>
    <row r="2584" spans="60:60" x14ac:dyDescent="0.3">
      <c r="BH2584" t="s">
        <v>1704</v>
      </c>
    </row>
    <row r="2585" spans="60:60" x14ac:dyDescent="0.3">
      <c r="BH2585" t="s">
        <v>1705</v>
      </c>
    </row>
    <row r="2587" spans="60:60" x14ac:dyDescent="0.3">
      <c r="BH2587" t="s">
        <v>1706</v>
      </c>
    </row>
    <row r="2588" spans="60:60" x14ac:dyDescent="0.3">
      <c r="BH2588" t="s">
        <v>206</v>
      </c>
    </row>
    <row r="2590" spans="60:60" x14ac:dyDescent="0.3">
      <c r="BH2590" t="s">
        <v>1167</v>
      </c>
    </row>
    <row r="2592" spans="60:60" x14ac:dyDescent="0.3">
      <c r="BH2592" t="s">
        <v>1707</v>
      </c>
    </row>
    <row r="2593" spans="60:60" x14ac:dyDescent="0.3">
      <c r="BH2593" t="s">
        <v>1708</v>
      </c>
    </row>
    <row r="2594" spans="60:60" x14ac:dyDescent="0.3">
      <c r="BH2594" t="s">
        <v>1709</v>
      </c>
    </row>
    <row r="2596" spans="60:60" x14ac:dyDescent="0.3">
      <c r="BH2596" t="s">
        <v>1710</v>
      </c>
    </row>
    <row r="2598" spans="60:60" x14ac:dyDescent="0.3">
      <c r="BH2598" t="s">
        <v>1711</v>
      </c>
    </row>
    <row r="2600" spans="60:60" x14ac:dyDescent="0.3">
      <c r="BH2600" t="s">
        <v>1712</v>
      </c>
    </row>
    <row r="2602" spans="60:60" x14ac:dyDescent="0.3">
      <c r="BH2602" t="s">
        <v>1713</v>
      </c>
    </row>
    <row r="2604" spans="60:60" x14ac:dyDescent="0.3">
      <c r="BH2604" t="s">
        <v>1714</v>
      </c>
    </row>
    <row r="2606" spans="60:60" x14ac:dyDescent="0.3">
      <c r="BH2606" t="s">
        <v>1715</v>
      </c>
    </row>
    <row r="2607" spans="60:60" x14ac:dyDescent="0.3">
      <c r="BH2607" t="s">
        <v>1716</v>
      </c>
    </row>
    <row r="2609" spans="60:60" x14ac:dyDescent="0.3">
      <c r="BH2609" t="s">
        <v>1717</v>
      </c>
    </row>
    <row r="2611" spans="60:60" x14ac:dyDescent="0.3">
      <c r="BH2611" t="s">
        <v>1718</v>
      </c>
    </row>
    <row r="2613" spans="60:60" x14ac:dyDescent="0.3">
      <c r="BH2613" t="s">
        <v>1719</v>
      </c>
    </row>
    <row r="2615" spans="60:60" x14ac:dyDescent="0.3">
      <c r="BH2615" t="s">
        <v>1720</v>
      </c>
    </row>
    <row r="2617" spans="60:60" x14ac:dyDescent="0.3">
      <c r="BH2617" t="s">
        <v>1721</v>
      </c>
    </row>
    <row r="2619" spans="60:60" x14ac:dyDescent="0.3">
      <c r="BH2619" t="s">
        <v>1722</v>
      </c>
    </row>
    <row r="2620" spans="60:60" x14ac:dyDescent="0.3">
      <c r="BH2620" t="s">
        <v>26</v>
      </c>
    </row>
    <row r="2621" spans="60:60" x14ac:dyDescent="0.3">
      <c r="BH2621" t="s">
        <v>1723</v>
      </c>
    </row>
    <row r="2622" spans="60:60" x14ac:dyDescent="0.3">
      <c r="BH2622" t="s">
        <v>1724</v>
      </c>
    </row>
    <row r="2624" spans="60:60" x14ac:dyDescent="0.3">
      <c r="BH2624" t="s">
        <v>28</v>
      </c>
    </row>
    <row r="2625" spans="1:60" x14ac:dyDescent="0.3">
      <c r="BH2625" t="s">
        <v>1725</v>
      </c>
    </row>
    <row r="2626" spans="1:60" x14ac:dyDescent="0.3">
      <c r="BH2626" t="s">
        <v>1726</v>
      </c>
    </row>
    <row r="2627" spans="1:60" x14ac:dyDescent="0.3">
      <c r="BH2627" t="s">
        <v>1727</v>
      </c>
    </row>
    <row r="2629" spans="1:60" x14ac:dyDescent="0.3">
      <c r="BH2629" t="s">
        <v>1728</v>
      </c>
    </row>
    <row r="2631" spans="1:60" x14ac:dyDescent="0.3">
      <c r="BH2631" t="s">
        <v>1729</v>
      </c>
    </row>
    <row r="2633" spans="1:60" x14ac:dyDescent="0.3">
      <c r="BH2633" t="s">
        <v>1730</v>
      </c>
    </row>
    <row r="2635" spans="1:60" x14ac:dyDescent="0.3">
      <c r="BH2635" t="s">
        <v>1731</v>
      </c>
    </row>
    <row r="2636" spans="1:60" x14ac:dyDescent="0.3">
      <c r="BH2636" t="s">
        <v>1732</v>
      </c>
    </row>
    <row r="2638" spans="1:60" x14ac:dyDescent="0.3">
      <c r="A2638" t="s">
        <v>1904</v>
      </c>
      <c r="N2638">
        <v>1</v>
      </c>
      <c r="P2638">
        <v>1</v>
      </c>
      <c r="V2638">
        <v>1</v>
      </c>
      <c r="AB2638">
        <v>1</v>
      </c>
      <c r="AL2638" s="26">
        <v>1</v>
      </c>
      <c r="AM2638" s="26">
        <v>75</v>
      </c>
      <c r="AP2638" s="26">
        <v>1</v>
      </c>
      <c r="AU2638" s="26">
        <v>1</v>
      </c>
      <c r="AZ2638" s="26">
        <v>1</v>
      </c>
      <c r="BB2638">
        <v>1</v>
      </c>
      <c r="BH2638" t="s">
        <v>1733</v>
      </c>
    </row>
    <row r="2639" spans="1:60" x14ac:dyDescent="0.3">
      <c r="BH2639" t="s">
        <v>1734</v>
      </c>
    </row>
    <row r="2640" spans="1:60" x14ac:dyDescent="0.3">
      <c r="BH2640" t="s">
        <v>1735</v>
      </c>
    </row>
    <row r="2641" spans="1:60" x14ac:dyDescent="0.3">
      <c r="BH2641" t="s">
        <v>1736</v>
      </c>
    </row>
    <row r="2642" spans="1:60" x14ac:dyDescent="0.3">
      <c r="BH2642" t="s">
        <v>1737</v>
      </c>
    </row>
    <row r="2643" spans="1:60" x14ac:dyDescent="0.3">
      <c r="BH2643" t="s">
        <v>1738</v>
      </c>
    </row>
    <row r="2644" spans="1:60" x14ac:dyDescent="0.3">
      <c r="BH2644" t="s">
        <v>206</v>
      </c>
    </row>
    <row r="2645" spans="1:60" x14ac:dyDescent="0.3">
      <c r="BH2645" t="s">
        <v>1739</v>
      </c>
    </row>
    <row r="2647" spans="1:60" x14ac:dyDescent="0.3">
      <c r="BH2647" t="s">
        <v>1740</v>
      </c>
    </row>
    <row r="2649" spans="1:60" x14ac:dyDescent="0.3">
      <c r="BH2649" t="s">
        <v>1741</v>
      </c>
    </row>
    <row r="2650" spans="1:60" x14ac:dyDescent="0.3">
      <c r="BH2650" t="s">
        <v>1742</v>
      </c>
    </row>
    <row r="2651" spans="1:60" x14ac:dyDescent="0.3">
      <c r="BH2651" t="s">
        <v>1743</v>
      </c>
    </row>
    <row r="2653" spans="1:60" x14ac:dyDescent="0.3">
      <c r="A2653" t="s">
        <v>1905</v>
      </c>
      <c r="N2653">
        <v>1</v>
      </c>
      <c r="P2653">
        <v>1</v>
      </c>
      <c r="V2653">
        <v>1</v>
      </c>
      <c r="AB2653">
        <v>1</v>
      </c>
      <c r="AL2653" s="26">
        <v>1</v>
      </c>
      <c r="AM2653" s="26">
        <v>72</v>
      </c>
      <c r="AQ2653" s="26">
        <v>1</v>
      </c>
      <c r="AT2653" s="26">
        <v>1</v>
      </c>
      <c r="AZ2653" s="26">
        <v>1</v>
      </c>
      <c r="BB2653">
        <v>1</v>
      </c>
      <c r="BH2653" t="s">
        <v>1744</v>
      </c>
    </row>
    <row r="2654" spans="1:60" x14ac:dyDescent="0.3">
      <c r="BH2654" t="s">
        <v>1745</v>
      </c>
    </row>
    <row r="2655" spans="1:60" x14ac:dyDescent="0.3">
      <c r="BH2655" t="s">
        <v>1746</v>
      </c>
    </row>
    <row r="2656" spans="1:60" x14ac:dyDescent="0.3">
      <c r="BH2656" t="s">
        <v>1747</v>
      </c>
    </row>
    <row r="2657" spans="60:60" x14ac:dyDescent="0.3">
      <c r="BH2657" t="s">
        <v>1748</v>
      </c>
    </row>
    <row r="2658" spans="60:60" x14ac:dyDescent="0.3">
      <c r="BH2658" t="s">
        <v>1749</v>
      </c>
    </row>
    <row r="2659" spans="60:60" x14ac:dyDescent="0.3">
      <c r="BH2659" t="s">
        <v>1750</v>
      </c>
    </row>
    <row r="2661" spans="60:60" x14ac:dyDescent="0.3">
      <c r="BH2661" t="s">
        <v>1751</v>
      </c>
    </row>
    <row r="2663" spans="60:60" x14ac:dyDescent="0.3">
      <c r="BH2663" t="s">
        <v>1752</v>
      </c>
    </row>
    <row r="2665" spans="60:60" x14ac:dyDescent="0.3">
      <c r="BH2665" t="s">
        <v>1753</v>
      </c>
    </row>
    <row r="2667" spans="60:60" x14ac:dyDescent="0.3">
      <c r="BH2667" t="s">
        <v>1754</v>
      </c>
    </row>
    <row r="2669" spans="60:60" x14ac:dyDescent="0.3">
      <c r="BH2669" t="s">
        <v>1755</v>
      </c>
    </row>
    <row r="2671" spans="60:60" x14ac:dyDescent="0.3">
      <c r="BH2671" t="s">
        <v>1756</v>
      </c>
    </row>
    <row r="2672" spans="60:60" x14ac:dyDescent="0.3">
      <c r="BH2672" t="s">
        <v>32</v>
      </c>
    </row>
    <row r="2673" spans="60:60" x14ac:dyDescent="0.3">
      <c r="BH2673" t="s">
        <v>9</v>
      </c>
    </row>
    <row r="2674" spans="60:60" x14ac:dyDescent="0.3">
      <c r="BH2674" t="s">
        <v>399</v>
      </c>
    </row>
    <row r="2675" spans="60:60" x14ac:dyDescent="0.3">
      <c r="BH2675" t="s">
        <v>1757</v>
      </c>
    </row>
    <row r="2676" spans="60:60" x14ac:dyDescent="0.3">
      <c r="BH2676" t="s">
        <v>1758</v>
      </c>
    </row>
    <row r="2678" spans="60:60" x14ac:dyDescent="0.3">
      <c r="BH2678" t="s">
        <v>9</v>
      </c>
    </row>
    <row r="2679" spans="60:60" x14ac:dyDescent="0.3">
      <c r="BH2679" t="s">
        <v>399</v>
      </c>
    </row>
    <row r="2680" spans="60:60" x14ac:dyDescent="0.3">
      <c r="BH2680" t="s">
        <v>1759</v>
      </c>
    </row>
    <row r="2681" spans="60:60" x14ac:dyDescent="0.3">
      <c r="BH2681" t="s">
        <v>24</v>
      </c>
    </row>
    <row r="2682" spans="60:60" x14ac:dyDescent="0.3">
      <c r="BH2682" t="s">
        <v>1760</v>
      </c>
    </row>
    <row r="2683" spans="60:60" x14ac:dyDescent="0.3">
      <c r="BH2683" t="s">
        <v>1761</v>
      </c>
    </row>
    <row r="2684" spans="60:60" x14ac:dyDescent="0.3">
      <c r="BH2684" t="s">
        <v>1762</v>
      </c>
    </row>
    <row r="2686" spans="60:60" x14ac:dyDescent="0.3">
      <c r="BH2686" t="s">
        <v>1539</v>
      </c>
    </row>
    <row r="2687" spans="60:60" x14ac:dyDescent="0.3">
      <c r="BH2687" t="s">
        <v>1763</v>
      </c>
    </row>
    <row r="2689" spans="60:60" x14ac:dyDescent="0.3">
      <c r="BH2689" t="s">
        <v>1764</v>
      </c>
    </row>
    <row r="2691" spans="60:60" x14ac:dyDescent="0.3">
      <c r="BH2691" t="s">
        <v>1765</v>
      </c>
    </row>
    <row r="2693" spans="60:60" x14ac:dyDescent="0.3">
      <c r="BH2693" t="s">
        <v>1766</v>
      </c>
    </row>
    <row r="2694" spans="60:60" x14ac:dyDescent="0.3">
      <c r="BH2694" t="s">
        <v>1767</v>
      </c>
    </row>
    <row r="2696" spans="60:60" x14ac:dyDescent="0.3">
      <c r="BH2696" t="s">
        <v>1768</v>
      </c>
    </row>
    <row r="2697" spans="60:60" x14ac:dyDescent="0.3">
      <c r="BH2697" t="s">
        <v>33</v>
      </c>
    </row>
    <row r="2698" spans="60:60" x14ac:dyDescent="0.3">
      <c r="BH2698" t="s">
        <v>1769</v>
      </c>
    </row>
    <row r="2699" spans="60:60" x14ac:dyDescent="0.3">
      <c r="BH2699" t="s">
        <v>1749</v>
      </c>
    </row>
    <row r="2701" spans="60:60" x14ac:dyDescent="0.3">
      <c r="BH2701" t="s">
        <v>1770</v>
      </c>
    </row>
    <row r="2703" spans="60:60" x14ac:dyDescent="0.3">
      <c r="BH2703" t="s">
        <v>1771</v>
      </c>
    </row>
    <row r="2705" spans="1:60" x14ac:dyDescent="0.3">
      <c r="BH2705" t="s">
        <v>1772</v>
      </c>
    </row>
    <row r="2706" spans="1:60" x14ac:dyDescent="0.3">
      <c r="BH2706" t="s">
        <v>1773</v>
      </c>
    </row>
    <row r="2707" spans="1:60" x14ac:dyDescent="0.3">
      <c r="BH2707" t="s">
        <v>1774</v>
      </c>
    </row>
    <row r="2709" spans="1:60" x14ac:dyDescent="0.3">
      <c r="A2709" t="s">
        <v>1906</v>
      </c>
      <c r="N2709">
        <v>1</v>
      </c>
      <c r="P2709">
        <v>1</v>
      </c>
      <c r="V2709">
        <v>1</v>
      </c>
      <c r="AB2709">
        <v>1</v>
      </c>
      <c r="AL2709" s="26">
        <v>1</v>
      </c>
      <c r="AM2709" s="26">
        <v>72</v>
      </c>
      <c r="AQ2709" s="26">
        <v>1</v>
      </c>
      <c r="AT2709" s="26">
        <v>1</v>
      </c>
      <c r="AZ2709" s="26">
        <v>1</v>
      </c>
      <c r="BB2709">
        <v>1</v>
      </c>
      <c r="BH2709" t="s">
        <v>1775</v>
      </c>
    </row>
    <row r="2710" spans="1:60" x14ac:dyDescent="0.3">
      <c r="BH2710" t="s">
        <v>1745</v>
      </c>
    </row>
    <row r="2711" spans="1:60" x14ac:dyDescent="0.3">
      <c r="BH2711" t="s">
        <v>1746</v>
      </c>
    </row>
    <row r="2712" spans="1:60" x14ac:dyDescent="0.3">
      <c r="BH2712" t="s">
        <v>1747</v>
      </c>
    </row>
    <row r="2713" spans="1:60" x14ac:dyDescent="0.3">
      <c r="BH2713" t="s">
        <v>1748</v>
      </c>
    </row>
    <row r="2714" spans="1:60" x14ac:dyDescent="0.3">
      <c r="BH2714" t="s">
        <v>1749</v>
      </c>
    </row>
    <row r="2716" spans="1:60" x14ac:dyDescent="0.3">
      <c r="BH2716" t="s">
        <v>1750</v>
      </c>
    </row>
    <row r="2718" spans="1:60" x14ac:dyDescent="0.3">
      <c r="BH2718" t="s">
        <v>1751</v>
      </c>
    </row>
    <row r="2720" spans="1:60" x14ac:dyDescent="0.3">
      <c r="BH2720" t="s">
        <v>1752</v>
      </c>
    </row>
    <row r="2722" spans="60:60" x14ac:dyDescent="0.3">
      <c r="BH2722" t="s">
        <v>1753</v>
      </c>
    </row>
    <row r="2724" spans="60:60" x14ac:dyDescent="0.3">
      <c r="BH2724" t="s">
        <v>1754</v>
      </c>
    </row>
    <row r="2726" spans="60:60" x14ac:dyDescent="0.3">
      <c r="BH2726" t="s">
        <v>1755</v>
      </c>
    </row>
    <row r="2728" spans="60:60" x14ac:dyDescent="0.3">
      <c r="BH2728" t="s">
        <v>1756</v>
      </c>
    </row>
    <row r="2729" spans="60:60" x14ac:dyDescent="0.3">
      <c r="BH2729" t="s">
        <v>32</v>
      </c>
    </row>
    <row r="2730" spans="60:60" x14ac:dyDescent="0.3">
      <c r="BH2730" t="s">
        <v>9</v>
      </c>
    </row>
    <row r="2731" spans="60:60" x14ac:dyDescent="0.3">
      <c r="BH2731" t="s">
        <v>399</v>
      </c>
    </row>
    <row r="2732" spans="60:60" x14ac:dyDescent="0.3">
      <c r="BH2732" t="s">
        <v>1757</v>
      </c>
    </row>
    <row r="2733" spans="60:60" x14ac:dyDescent="0.3">
      <c r="BH2733" t="s">
        <v>1776</v>
      </c>
    </row>
    <row r="2735" spans="60:60" x14ac:dyDescent="0.3">
      <c r="BH2735" t="s">
        <v>9</v>
      </c>
    </row>
    <row r="2736" spans="60:60" x14ac:dyDescent="0.3">
      <c r="BH2736" t="s">
        <v>399</v>
      </c>
    </row>
    <row r="2737" spans="60:60" x14ac:dyDescent="0.3">
      <c r="BH2737" t="s">
        <v>1759</v>
      </c>
    </row>
    <row r="2738" spans="60:60" x14ac:dyDescent="0.3">
      <c r="BH2738" t="s">
        <v>24</v>
      </c>
    </row>
    <row r="2739" spans="60:60" x14ac:dyDescent="0.3">
      <c r="BH2739" t="s">
        <v>1760</v>
      </c>
    </row>
    <row r="2740" spans="60:60" x14ac:dyDescent="0.3">
      <c r="BH2740" t="s">
        <v>1761</v>
      </c>
    </row>
    <row r="2741" spans="60:60" x14ac:dyDescent="0.3">
      <c r="BH2741" t="s">
        <v>1762</v>
      </c>
    </row>
    <row r="2743" spans="60:60" x14ac:dyDescent="0.3">
      <c r="BH2743" t="s">
        <v>1539</v>
      </c>
    </row>
    <row r="2744" spans="60:60" x14ac:dyDescent="0.3">
      <c r="BH2744" t="s">
        <v>1763</v>
      </c>
    </row>
    <row r="2746" spans="60:60" x14ac:dyDescent="0.3">
      <c r="BH2746" t="s">
        <v>1764</v>
      </c>
    </row>
    <row r="2748" spans="60:60" x14ac:dyDescent="0.3">
      <c r="BH2748" t="s">
        <v>1765</v>
      </c>
    </row>
    <row r="2750" spans="60:60" x14ac:dyDescent="0.3">
      <c r="BH2750" t="s">
        <v>1766</v>
      </c>
    </row>
    <row r="2751" spans="60:60" x14ac:dyDescent="0.3">
      <c r="BH2751" t="s">
        <v>1767</v>
      </c>
    </row>
    <row r="2753" spans="1:60" x14ac:dyDescent="0.3">
      <c r="BH2753" t="s">
        <v>1768</v>
      </c>
    </row>
    <row r="2754" spans="1:60" x14ac:dyDescent="0.3">
      <c r="BH2754" t="s">
        <v>33</v>
      </c>
    </row>
    <row r="2755" spans="1:60" x14ac:dyDescent="0.3">
      <c r="BH2755" t="s">
        <v>1769</v>
      </c>
    </row>
    <row r="2756" spans="1:60" x14ac:dyDescent="0.3">
      <c r="BH2756" t="s">
        <v>1749</v>
      </c>
    </row>
    <row r="2758" spans="1:60" x14ac:dyDescent="0.3">
      <c r="BH2758" t="s">
        <v>1770</v>
      </c>
    </row>
    <row r="2760" spans="1:60" x14ac:dyDescent="0.3">
      <c r="BH2760" t="s">
        <v>1771</v>
      </c>
    </row>
    <row r="2762" spans="1:60" x14ac:dyDescent="0.3">
      <c r="BH2762" t="s">
        <v>1772</v>
      </c>
    </row>
    <row r="2764" spans="1:60" x14ac:dyDescent="0.3">
      <c r="BH2764" t="s">
        <v>1773</v>
      </c>
    </row>
    <row r="2765" spans="1:60" x14ac:dyDescent="0.3">
      <c r="BH2765" t="s">
        <v>1774</v>
      </c>
    </row>
    <row r="2767" spans="1:60" x14ac:dyDescent="0.3">
      <c r="A2767" t="s">
        <v>1907</v>
      </c>
      <c r="N2767">
        <v>1</v>
      </c>
      <c r="P2767">
        <v>1</v>
      </c>
      <c r="U2767">
        <v>1</v>
      </c>
      <c r="AB2767">
        <v>1</v>
      </c>
      <c r="AN2767" s="26">
        <v>1</v>
      </c>
      <c r="AP2767" s="26">
        <v>1</v>
      </c>
      <c r="AV2767" s="26">
        <v>1</v>
      </c>
      <c r="AZ2767" s="26">
        <v>1</v>
      </c>
      <c r="BB2767">
        <v>1</v>
      </c>
      <c r="BH2767" t="s">
        <v>1777</v>
      </c>
    </row>
    <row r="2768" spans="1:60" x14ac:dyDescent="0.3">
      <c r="BH2768" t="s">
        <v>1778</v>
      </c>
    </row>
    <row r="2769" spans="60:60" x14ac:dyDescent="0.3">
      <c r="BH2769" t="s">
        <v>1779</v>
      </c>
    </row>
    <row r="2770" spans="60:60" x14ac:dyDescent="0.3">
      <c r="BH2770" t="s">
        <v>1780</v>
      </c>
    </row>
    <row r="2771" spans="60:60" x14ac:dyDescent="0.3">
      <c r="BH2771" t="s">
        <v>32</v>
      </c>
    </row>
    <row r="2773" spans="60:60" x14ac:dyDescent="0.3">
      <c r="BH2773" t="s">
        <v>1781</v>
      </c>
    </row>
    <row r="2774" spans="60:60" x14ac:dyDescent="0.3">
      <c r="BH2774" t="s">
        <v>1782</v>
      </c>
    </row>
    <row r="2775" spans="60:60" x14ac:dyDescent="0.3">
      <c r="BH2775" t="s">
        <v>1783</v>
      </c>
    </row>
    <row r="2777" spans="60:60" x14ac:dyDescent="0.3">
      <c r="BH2777" t="s">
        <v>1784</v>
      </c>
    </row>
    <row r="2779" spans="60:60" x14ac:dyDescent="0.3">
      <c r="BH2779" t="s">
        <v>1785</v>
      </c>
    </row>
    <row r="2781" spans="60:60" x14ac:dyDescent="0.3">
      <c r="BH2781" t="s">
        <v>1786</v>
      </c>
    </row>
    <row r="2783" spans="60:60" x14ac:dyDescent="0.3">
      <c r="BH2783" t="s">
        <v>1787</v>
      </c>
    </row>
    <row r="2784" spans="60:60" x14ac:dyDescent="0.3">
      <c r="BH2784" t="s">
        <v>1787</v>
      </c>
    </row>
    <row r="2785" spans="1:60" x14ac:dyDescent="0.3">
      <c r="BH2785" t="s">
        <v>1788</v>
      </c>
    </row>
    <row r="2786" spans="1:60" x14ac:dyDescent="0.3">
      <c r="BH2786" t="s">
        <v>1789</v>
      </c>
    </row>
    <row r="2788" spans="1:60" x14ac:dyDescent="0.3">
      <c r="A2788" t="s">
        <v>1908</v>
      </c>
      <c r="N2788">
        <v>1</v>
      </c>
      <c r="S2788">
        <v>1</v>
      </c>
      <c r="W2788">
        <v>1</v>
      </c>
      <c r="AF2788">
        <v>1</v>
      </c>
      <c r="AJ2788" s="26">
        <v>1</v>
      </c>
      <c r="AM2788" s="26">
        <v>38</v>
      </c>
      <c r="AP2788" s="26">
        <v>1</v>
      </c>
      <c r="AV2788" s="26">
        <v>1</v>
      </c>
      <c r="AZ2788" s="26">
        <v>1</v>
      </c>
      <c r="BC2788">
        <v>1</v>
      </c>
      <c r="BH2788" t="s">
        <v>1790</v>
      </c>
    </row>
    <row r="2789" spans="1:60" x14ac:dyDescent="0.3">
      <c r="BH2789" t="s">
        <v>310</v>
      </c>
    </row>
    <row r="2790" spans="1:60" x14ac:dyDescent="0.3">
      <c r="BH2790" t="s">
        <v>1791</v>
      </c>
    </row>
    <row r="2791" spans="1:60" x14ac:dyDescent="0.3">
      <c r="BH2791" t="s">
        <v>1792</v>
      </c>
    </row>
    <row r="2793" spans="1:60" x14ac:dyDescent="0.3">
      <c r="BH2793" t="s">
        <v>246</v>
      </c>
    </row>
    <row r="2794" spans="1:60" x14ac:dyDescent="0.3">
      <c r="BH2794" t="s">
        <v>1793</v>
      </c>
    </row>
    <row r="2796" spans="1:60" x14ac:dyDescent="0.3">
      <c r="BH2796" t="s">
        <v>1794</v>
      </c>
    </row>
    <row r="2797" spans="1:60" x14ac:dyDescent="0.3">
      <c r="BH2797" t="s">
        <v>23</v>
      </c>
    </row>
    <row r="2799" spans="1:60" x14ac:dyDescent="0.3">
      <c r="BH2799" t="s">
        <v>1795</v>
      </c>
    </row>
    <row r="2800" spans="1:60" x14ac:dyDescent="0.3">
      <c r="BH2800" t="s">
        <v>1796</v>
      </c>
    </row>
    <row r="2801" spans="1:60" x14ac:dyDescent="0.3">
      <c r="BH2801" t="s">
        <v>1797</v>
      </c>
    </row>
    <row r="2803" spans="1:60" x14ac:dyDescent="0.3">
      <c r="BH2803" t="s">
        <v>1798</v>
      </c>
    </row>
    <row r="2804" spans="1:60" x14ac:dyDescent="0.3">
      <c r="BH2804" t="s">
        <v>1799</v>
      </c>
    </row>
    <row r="2805" spans="1:60" x14ac:dyDescent="0.3">
      <c r="BH2805" t="s">
        <v>1800</v>
      </c>
    </row>
    <row r="2806" spans="1:60" x14ac:dyDescent="0.3">
      <c r="BH2806" t="s">
        <v>206</v>
      </c>
    </row>
    <row r="2807" spans="1:60" x14ac:dyDescent="0.3">
      <c r="BH2807" t="s">
        <v>1801</v>
      </c>
    </row>
    <row r="2809" spans="1:60" x14ac:dyDescent="0.3">
      <c r="BH2809" t="s">
        <v>1802</v>
      </c>
    </row>
    <row r="2811" spans="1:60" x14ac:dyDescent="0.3">
      <c r="BH2811" t="s">
        <v>1803</v>
      </c>
    </row>
    <row r="2813" spans="1:60" x14ac:dyDescent="0.3">
      <c r="BH2813" t="s">
        <v>1804</v>
      </c>
    </row>
    <row r="2814" spans="1:60" x14ac:dyDescent="0.3">
      <c r="BH2814" t="s">
        <v>1805</v>
      </c>
    </row>
    <row r="2816" spans="1:60" x14ac:dyDescent="0.3">
      <c r="A2816" t="s">
        <v>1909</v>
      </c>
      <c r="N2816">
        <v>1</v>
      </c>
      <c r="S2816">
        <v>1</v>
      </c>
      <c r="U2816">
        <v>1</v>
      </c>
      <c r="AF2816">
        <v>1</v>
      </c>
      <c r="AK2816" s="26">
        <v>1</v>
      </c>
      <c r="AM2816" s="26">
        <v>60</v>
      </c>
      <c r="AP2816" s="26">
        <v>1</v>
      </c>
      <c r="AU2816" s="26">
        <v>1</v>
      </c>
      <c r="AZ2816" s="26">
        <v>1</v>
      </c>
      <c r="BC2816">
        <v>1</v>
      </c>
      <c r="BH2816" t="s">
        <v>1806</v>
      </c>
    </row>
    <row r="2817" spans="60:60" x14ac:dyDescent="0.3">
      <c r="BH2817" t="s">
        <v>1807</v>
      </c>
    </row>
    <row r="2818" spans="60:60" x14ac:dyDescent="0.3">
      <c r="BH2818" t="s">
        <v>1808</v>
      </c>
    </row>
    <row r="2820" spans="60:60" x14ac:dyDescent="0.3">
      <c r="BH2820" t="s">
        <v>14</v>
      </c>
    </row>
    <row r="2821" spans="60:60" x14ac:dyDescent="0.3">
      <c r="BH2821" t="s">
        <v>1809</v>
      </c>
    </row>
    <row r="2823" spans="60:60" x14ac:dyDescent="0.3">
      <c r="BH2823" t="s">
        <v>1810</v>
      </c>
    </row>
    <row r="2825" spans="60:60" x14ac:dyDescent="0.3">
      <c r="BH2825" t="s">
        <v>1811</v>
      </c>
    </row>
    <row r="2827" spans="60:60" x14ac:dyDescent="0.3">
      <c r="BH2827" t="s">
        <v>1812</v>
      </c>
    </row>
    <row r="2829" spans="60:60" x14ac:dyDescent="0.3">
      <c r="BH2829" t="s">
        <v>1813</v>
      </c>
    </row>
    <row r="2831" spans="60:60" x14ac:dyDescent="0.3">
      <c r="BH2831" t="s">
        <v>1814</v>
      </c>
    </row>
    <row r="2832" spans="60:60" x14ac:dyDescent="0.3">
      <c r="BH2832" t="s">
        <v>953</v>
      </c>
    </row>
    <row r="2833" spans="60:60" x14ac:dyDescent="0.3">
      <c r="BH2833" t="s">
        <v>1815</v>
      </c>
    </row>
    <row r="2834" spans="60:60" x14ac:dyDescent="0.3">
      <c r="BH2834" t="s">
        <v>1816</v>
      </c>
    </row>
    <row r="2836" spans="60:60" x14ac:dyDescent="0.3">
      <c r="BH2836" t="s">
        <v>1817</v>
      </c>
    </row>
    <row r="2837" spans="60:60" x14ac:dyDescent="0.3">
      <c r="BH2837" t="s">
        <v>1818</v>
      </c>
    </row>
    <row r="2838" spans="60:60" x14ac:dyDescent="0.3">
      <c r="BH2838" t="s">
        <v>1819</v>
      </c>
    </row>
    <row r="2840" spans="60:60" x14ac:dyDescent="0.3">
      <c r="BH2840" t="s">
        <v>1820</v>
      </c>
    </row>
    <row r="2841" spans="60:60" x14ac:dyDescent="0.3">
      <c r="BH2841" t="s">
        <v>1167</v>
      </c>
    </row>
    <row r="2843" spans="60:60" x14ac:dyDescent="0.3">
      <c r="BH2843" t="s">
        <v>1821</v>
      </c>
    </row>
    <row r="2844" spans="60:60" x14ac:dyDescent="0.3">
      <c r="BH2844" t="s">
        <v>1822</v>
      </c>
    </row>
    <row r="2845" spans="60:60" x14ac:dyDescent="0.3">
      <c r="BH2845" t="s">
        <v>1823</v>
      </c>
    </row>
    <row r="2847" spans="60:60" x14ac:dyDescent="0.3">
      <c r="BH2847" t="s">
        <v>1824</v>
      </c>
    </row>
    <row r="2849" spans="60:60" x14ac:dyDescent="0.3">
      <c r="BH2849" t="s">
        <v>1825</v>
      </c>
    </row>
    <row r="2851" spans="60:60" x14ac:dyDescent="0.3">
      <c r="BH2851" t="s">
        <v>1826</v>
      </c>
    </row>
    <row r="2853" spans="60:60" x14ac:dyDescent="0.3">
      <c r="BH2853" t="s">
        <v>1827</v>
      </c>
    </row>
    <row r="2855" spans="60:60" x14ac:dyDescent="0.3">
      <c r="BH2855" t="s">
        <v>1828</v>
      </c>
    </row>
    <row r="2857" spans="60:60" x14ac:dyDescent="0.3">
      <c r="BH2857" t="s">
        <v>1829</v>
      </c>
    </row>
    <row r="2858" spans="60:60" x14ac:dyDescent="0.3">
      <c r="BH2858" t="s">
        <v>1830</v>
      </c>
    </row>
    <row r="2860" spans="60:60" x14ac:dyDescent="0.3">
      <c r="BH2860" t="s">
        <v>1831</v>
      </c>
    </row>
    <row r="2862" spans="60:60" x14ac:dyDescent="0.3">
      <c r="BH2862" t="s">
        <v>1832</v>
      </c>
    </row>
    <row r="2864" spans="60:60" x14ac:dyDescent="0.3">
      <c r="BH2864" t="s">
        <v>1833</v>
      </c>
    </row>
  </sheetData>
  <pageMargins left="0.7" right="0.7" top="0.75" bottom="0.75" header="0.3" footer="0.3"/>
  <pageSetup orientation="portrait" r:id="rId1"/>
  <ignoredErrors>
    <ignoredError sqref="AM2"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Z44"/>
  <sheetViews>
    <sheetView workbookViewId="0">
      <selection activeCell="C24" sqref="C24"/>
    </sheetView>
  </sheetViews>
  <sheetFormatPr defaultRowHeight="14.4" x14ac:dyDescent="0.3"/>
  <cols>
    <col min="1" max="1" width="5.77734375" customWidth="1"/>
    <col min="2" max="2" width="7" customWidth="1"/>
    <col min="3" max="3" width="6.77734375" customWidth="1"/>
    <col min="4" max="4" width="7.6640625" customWidth="1"/>
    <col min="22" max="22" width="3.77734375" customWidth="1"/>
  </cols>
  <sheetData>
    <row r="1" spans="1:26" x14ac:dyDescent="0.3">
      <c r="A1" s="5"/>
      <c r="B1" s="5"/>
      <c r="C1" s="5"/>
      <c r="D1" s="5"/>
      <c r="E1" s="5"/>
      <c r="F1" s="5"/>
      <c r="G1" s="5"/>
      <c r="H1" s="5"/>
      <c r="I1" s="5"/>
      <c r="J1" s="5"/>
      <c r="K1" s="5"/>
      <c r="L1" s="5"/>
      <c r="M1" s="5"/>
      <c r="N1" s="5"/>
      <c r="O1" s="5"/>
      <c r="P1" s="5"/>
      <c r="Q1" s="5"/>
      <c r="R1" s="5"/>
      <c r="S1" s="5"/>
      <c r="T1" s="5"/>
      <c r="U1" s="5"/>
      <c r="V1" s="5"/>
      <c r="W1" s="5"/>
      <c r="X1" s="5"/>
      <c r="Y1" s="5"/>
      <c r="Z1" s="5"/>
    </row>
    <row r="2" spans="1:26" x14ac:dyDescent="0.3">
      <c r="A2" s="6"/>
      <c r="B2" s="2" t="s">
        <v>39</v>
      </c>
      <c r="C2" s="2" t="s">
        <v>5</v>
      </c>
      <c r="D2" s="3" t="s">
        <v>6</v>
      </c>
      <c r="E2" s="5"/>
      <c r="F2" s="5"/>
      <c r="G2" s="5"/>
      <c r="H2" s="5"/>
      <c r="I2" s="5"/>
      <c r="J2" s="5"/>
      <c r="K2" s="5"/>
      <c r="L2" s="5"/>
      <c r="M2" s="5"/>
      <c r="N2" s="5"/>
      <c r="O2" s="5"/>
      <c r="P2" s="5"/>
      <c r="Q2" s="5"/>
      <c r="R2" s="5"/>
      <c r="S2" s="5"/>
      <c r="T2" s="5"/>
      <c r="U2" s="5"/>
      <c r="V2" s="5"/>
      <c r="W2" s="5"/>
      <c r="X2" s="5"/>
      <c r="Y2" s="5"/>
      <c r="Z2" s="5"/>
    </row>
    <row r="3" spans="1:26" x14ac:dyDescent="0.3">
      <c r="A3" s="4">
        <v>2012</v>
      </c>
      <c r="B3" s="7">
        <v>56</v>
      </c>
      <c r="C3" s="7">
        <v>104</v>
      </c>
      <c r="D3" s="8">
        <f>(B3/C3)*100</f>
        <v>53.846153846153847</v>
      </c>
      <c r="E3" s="5"/>
      <c r="F3" s="5"/>
      <c r="G3" s="5"/>
      <c r="H3" s="5"/>
      <c r="I3" s="5"/>
      <c r="J3" s="5"/>
      <c r="K3" s="5"/>
      <c r="L3" s="5"/>
      <c r="M3" s="5"/>
      <c r="N3" s="5"/>
      <c r="O3" s="5"/>
      <c r="P3" s="5"/>
      <c r="Q3" s="5"/>
      <c r="R3" s="5"/>
      <c r="S3" s="5"/>
      <c r="T3" s="5"/>
      <c r="U3" s="5"/>
      <c r="V3" s="5"/>
      <c r="W3" s="5"/>
      <c r="X3" s="5"/>
      <c r="Y3" s="5"/>
      <c r="Z3" s="5"/>
    </row>
    <row r="4" spans="1:26" x14ac:dyDescent="0.3">
      <c r="A4" s="4">
        <v>2013</v>
      </c>
      <c r="B4" s="7">
        <v>66</v>
      </c>
      <c r="C4" s="7">
        <v>89</v>
      </c>
      <c r="D4" s="8">
        <f t="shared" ref="D4:D8" si="0">(B4/C4)*100</f>
        <v>74.157303370786522</v>
      </c>
      <c r="E4" s="5"/>
      <c r="F4" s="5"/>
      <c r="G4" s="5"/>
      <c r="H4" s="5"/>
      <c r="I4" s="5"/>
      <c r="J4" s="5"/>
      <c r="K4" s="5"/>
      <c r="L4" s="5"/>
      <c r="M4" s="5"/>
      <c r="N4" s="5"/>
      <c r="O4" s="5"/>
      <c r="P4" s="5"/>
      <c r="Q4" s="5"/>
      <c r="R4" s="5"/>
      <c r="S4" s="5"/>
      <c r="T4" s="5"/>
      <c r="U4" s="5"/>
      <c r="V4" s="5"/>
      <c r="W4" s="5"/>
      <c r="X4" s="5"/>
      <c r="Y4" s="5"/>
      <c r="Z4" s="5"/>
    </row>
    <row r="5" spans="1:26" x14ac:dyDescent="0.3">
      <c r="A5" s="4">
        <v>2014</v>
      </c>
      <c r="B5" s="7">
        <v>78</v>
      </c>
      <c r="C5" s="7">
        <v>101</v>
      </c>
      <c r="D5" s="8">
        <f t="shared" si="0"/>
        <v>77.227722772277232</v>
      </c>
      <c r="E5" s="5"/>
      <c r="F5" s="5"/>
      <c r="G5" s="5"/>
      <c r="H5" s="5"/>
      <c r="I5" s="5"/>
      <c r="J5" s="5"/>
      <c r="K5" s="5"/>
      <c r="L5" s="5"/>
      <c r="M5" s="5"/>
      <c r="N5" s="5"/>
      <c r="O5" s="5"/>
      <c r="P5" s="5"/>
      <c r="Q5" s="5"/>
      <c r="R5" s="5"/>
      <c r="S5" s="5"/>
      <c r="T5" s="5"/>
      <c r="U5" s="5"/>
      <c r="W5" s="25" t="s">
        <v>22</v>
      </c>
      <c r="X5" s="5"/>
      <c r="Y5" s="5"/>
      <c r="Z5" s="5"/>
    </row>
    <row r="6" spans="1:26" x14ac:dyDescent="0.3">
      <c r="A6" s="4">
        <v>2015</v>
      </c>
      <c r="B6" s="7">
        <v>64</v>
      </c>
      <c r="C6" s="7">
        <v>82</v>
      </c>
      <c r="D6" s="8">
        <f t="shared" si="0"/>
        <v>78.048780487804876</v>
      </c>
      <c r="E6" s="5"/>
      <c r="F6" s="5"/>
      <c r="G6" s="5"/>
      <c r="H6" s="5"/>
      <c r="I6" s="5"/>
      <c r="J6" s="5"/>
      <c r="K6" s="5"/>
      <c r="L6" s="5"/>
      <c r="M6" s="5"/>
      <c r="N6" s="5"/>
      <c r="O6" s="5"/>
      <c r="P6" s="5"/>
      <c r="Q6" s="5"/>
      <c r="R6" s="5"/>
      <c r="S6" s="5"/>
      <c r="T6" s="5"/>
      <c r="U6" s="5"/>
      <c r="V6" s="5"/>
      <c r="W6" s="5"/>
      <c r="X6" s="5"/>
      <c r="Y6" s="5"/>
      <c r="Z6" s="5"/>
    </row>
    <row r="7" spans="1:26" x14ac:dyDescent="0.3">
      <c r="A7" s="4">
        <v>2016</v>
      </c>
      <c r="B7" s="7">
        <v>58</v>
      </c>
      <c r="C7" s="7">
        <v>75</v>
      </c>
      <c r="D7" s="8">
        <f t="shared" si="0"/>
        <v>77.333333333333329</v>
      </c>
      <c r="E7" s="5"/>
      <c r="F7" s="5"/>
      <c r="G7" s="5"/>
      <c r="H7" s="5"/>
      <c r="I7" s="5"/>
      <c r="J7" s="5"/>
      <c r="K7" s="5"/>
      <c r="L7" s="5"/>
      <c r="M7" s="5"/>
      <c r="N7" s="5"/>
      <c r="O7" s="5"/>
      <c r="P7" s="5"/>
      <c r="Q7" s="5"/>
      <c r="R7" s="5"/>
      <c r="S7" s="5"/>
      <c r="T7" s="5"/>
      <c r="U7" s="5"/>
      <c r="V7" s="5"/>
      <c r="W7" s="5"/>
      <c r="X7" s="5"/>
      <c r="Y7" s="5"/>
      <c r="Z7" s="5"/>
    </row>
    <row r="8" spans="1:26" x14ac:dyDescent="0.3">
      <c r="A8" s="4">
        <v>2017</v>
      </c>
      <c r="B8" s="7">
        <v>61</v>
      </c>
      <c r="C8" s="7">
        <v>83</v>
      </c>
      <c r="D8" s="8">
        <f t="shared" si="0"/>
        <v>73.493975903614455</v>
      </c>
      <c r="E8" s="5"/>
      <c r="F8" s="5"/>
      <c r="G8" s="5"/>
      <c r="H8" s="5"/>
      <c r="I8" s="5"/>
      <c r="J8" s="5"/>
      <c r="K8" s="5"/>
      <c r="L8" s="5"/>
      <c r="M8" s="5"/>
      <c r="N8" s="5"/>
      <c r="O8" s="5"/>
      <c r="P8" s="5"/>
      <c r="Q8" s="5"/>
      <c r="R8" s="5"/>
      <c r="S8" s="5"/>
      <c r="T8" s="5"/>
      <c r="U8" s="5"/>
      <c r="V8" s="5"/>
      <c r="W8" s="5"/>
      <c r="X8" s="5"/>
      <c r="Y8" s="5"/>
      <c r="Z8" s="5"/>
    </row>
    <row r="9" spans="1:26" x14ac:dyDescent="0.3">
      <c r="A9" s="4">
        <v>2018</v>
      </c>
      <c r="B9" s="7">
        <v>77</v>
      </c>
      <c r="C9" s="7">
        <v>101</v>
      </c>
      <c r="D9" s="8">
        <f t="shared" ref="D9:D11" si="1">(B9/C9)*100</f>
        <v>76.237623762376245</v>
      </c>
      <c r="E9" s="5"/>
      <c r="F9" s="5"/>
      <c r="G9" s="5"/>
      <c r="H9" s="5"/>
      <c r="I9" s="5"/>
      <c r="J9" s="5"/>
      <c r="K9" s="5"/>
      <c r="L9" s="5"/>
      <c r="M9" s="5"/>
      <c r="N9" s="5"/>
      <c r="O9" s="5"/>
      <c r="P9" s="5"/>
      <c r="Q9" s="5"/>
      <c r="R9" s="5"/>
      <c r="S9" s="5"/>
      <c r="T9" s="5"/>
      <c r="U9" s="5"/>
      <c r="V9" s="5"/>
      <c r="W9" s="5"/>
      <c r="X9" s="5"/>
      <c r="Y9" s="5"/>
      <c r="Z9" s="5"/>
    </row>
    <row r="10" spans="1:26" x14ac:dyDescent="0.3">
      <c r="A10" s="4">
        <v>2019</v>
      </c>
      <c r="B10" s="7">
        <v>75</v>
      </c>
      <c r="C10" s="7">
        <v>97</v>
      </c>
      <c r="D10" s="8">
        <f t="shared" si="1"/>
        <v>77.319587628865989</v>
      </c>
      <c r="E10" s="5"/>
      <c r="F10" s="5"/>
      <c r="G10" s="5"/>
      <c r="H10" s="5"/>
      <c r="I10" s="5"/>
      <c r="J10" s="5"/>
      <c r="K10" s="5"/>
      <c r="L10" s="5"/>
      <c r="M10" s="5"/>
      <c r="N10" s="5"/>
      <c r="O10" s="5"/>
      <c r="P10" s="5"/>
      <c r="Q10" s="5"/>
      <c r="R10" s="5"/>
      <c r="S10" s="5"/>
      <c r="T10" s="5"/>
      <c r="U10" s="5"/>
      <c r="V10" s="5"/>
      <c r="W10" s="5"/>
      <c r="X10" s="5"/>
      <c r="Y10" s="5"/>
      <c r="Z10" s="5"/>
    </row>
    <row r="11" spans="1:26" x14ac:dyDescent="0.3">
      <c r="A11" s="4">
        <v>2020</v>
      </c>
      <c r="B11" s="7">
        <v>72</v>
      </c>
      <c r="C11" s="7">
        <v>93</v>
      </c>
      <c r="D11" s="8">
        <f t="shared" si="1"/>
        <v>77.41935483870968</v>
      </c>
      <c r="E11" s="5"/>
      <c r="F11" s="5"/>
      <c r="G11" s="5"/>
      <c r="H11" s="5"/>
      <c r="I11" s="5"/>
      <c r="J11" s="5"/>
      <c r="K11" s="5"/>
      <c r="L11" s="5"/>
      <c r="M11" s="5"/>
      <c r="N11" s="5"/>
      <c r="O11" s="5"/>
      <c r="P11" s="5"/>
      <c r="Q11" s="5"/>
      <c r="R11" s="5"/>
      <c r="S11" s="5"/>
      <c r="T11" s="5"/>
      <c r="U11" s="5"/>
      <c r="V11" s="5"/>
      <c r="W11" s="5"/>
      <c r="X11" s="5"/>
      <c r="Y11" s="5"/>
      <c r="Z11" s="5"/>
    </row>
    <row r="12" spans="1:26" x14ac:dyDescent="0.3">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x14ac:dyDescent="0.3">
      <c r="A13" s="5" t="s">
        <v>112</v>
      </c>
      <c r="B13" s="5"/>
      <c r="C13" s="5"/>
      <c r="D13" s="40">
        <f>(SUM(D4:D10))/7</f>
        <v>76.259761037008374</v>
      </c>
      <c r="E13" s="5"/>
      <c r="F13" s="5"/>
      <c r="G13" s="5"/>
      <c r="H13" s="5"/>
      <c r="I13" s="5"/>
      <c r="J13" s="5"/>
      <c r="K13" s="5"/>
      <c r="L13" s="5"/>
      <c r="M13" s="5"/>
      <c r="N13" s="5"/>
      <c r="O13" s="5"/>
      <c r="P13" s="5"/>
      <c r="Q13" s="5"/>
      <c r="R13" s="5"/>
      <c r="S13" s="5"/>
      <c r="T13" s="5"/>
      <c r="U13" s="5"/>
      <c r="V13" s="5"/>
      <c r="W13" s="5"/>
      <c r="X13" s="5"/>
      <c r="Y13" s="5"/>
      <c r="Z13" s="5"/>
    </row>
    <row r="14" spans="1:26" x14ac:dyDescent="0.3">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x14ac:dyDescent="0.3">
      <c r="A15" s="5" t="s">
        <v>113</v>
      </c>
      <c r="C15" s="75">
        <f>(SUM(C3:C11))/9</f>
        <v>91.666666666666671</v>
      </c>
      <c r="D15" s="5"/>
      <c r="E15" s="5"/>
      <c r="F15" s="5"/>
      <c r="G15" s="5"/>
      <c r="H15" s="5"/>
      <c r="I15" s="5"/>
      <c r="J15" s="5"/>
      <c r="K15" s="5"/>
      <c r="L15" s="5"/>
      <c r="M15" s="5"/>
      <c r="N15" s="5"/>
      <c r="O15" s="5"/>
      <c r="P15" s="5"/>
      <c r="Q15" s="5"/>
      <c r="R15" s="5"/>
      <c r="S15" s="5"/>
      <c r="T15" s="5"/>
      <c r="U15" s="5"/>
      <c r="V15" s="5"/>
      <c r="W15" s="5"/>
      <c r="X15" s="5"/>
      <c r="Y15" s="5"/>
      <c r="Z15" s="5"/>
    </row>
    <row r="16" spans="1:26" x14ac:dyDescent="0.3">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x14ac:dyDescent="0.3">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x14ac:dyDescent="0.3">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x14ac:dyDescent="0.3">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x14ac:dyDescent="0.3">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x14ac:dyDescent="0.3">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x14ac:dyDescent="0.3">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x14ac:dyDescent="0.3">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x14ac:dyDescent="0.3">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x14ac:dyDescent="0.3">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x14ac:dyDescent="0.3">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x14ac:dyDescent="0.3">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x14ac:dyDescent="0.3">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x14ac:dyDescent="0.3">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x14ac:dyDescent="0.3">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x14ac:dyDescent="0.3">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x14ac:dyDescent="0.3">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x14ac:dyDescent="0.3">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x14ac:dyDescent="0.3">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x14ac:dyDescent="0.3">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x14ac:dyDescent="0.3">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x14ac:dyDescent="0.3">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x14ac:dyDescent="0.3">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x14ac:dyDescent="0.3">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x14ac:dyDescent="0.3">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x14ac:dyDescent="0.3">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x14ac:dyDescent="0.3">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x14ac:dyDescent="0.3">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x14ac:dyDescent="0.3">
      <c r="A44" s="5"/>
      <c r="B44" s="5"/>
      <c r="C44" s="5"/>
      <c r="D44" s="5"/>
      <c r="E44" s="5"/>
      <c r="F44" s="5"/>
      <c r="G44" s="5"/>
      <c r="H44" s="5"/>
      <c r="I44" s="5"/>
      <c r="J44" s="5"/>
      <c r="K44" s="5"/>
      <c r="L44" s="5"/>
      <c r="M44" s="5"/>
      <c r="N44" s="5"/>
      <c r="O44" s="5"/>
      <c r="P44" s="5"/>
      <c r="Q44" s="5"/>
      <c r="R44" s="5"/>
      <c r="S44" s="5"/>
      <c r="T44" s="5"/>
      <c r="U44" s="5"/>
      <c r="V44" s="5"/>
      <c r="W44" s="5"/>
      <c r="X44" s="5"/>
      <c r="Y44" s="5"/>
      <c r="Z44" s="5"/>
    </row>
  </sheetData>
  <pageMargins left="0.7" right="0.7" top="0.75" bottom="0.75" header="0.3" footer="0.3"/>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m m j + U N 2 K f e G o A A A A + A A A A B I A H A B D b 2 5 m a W c v U G F j a 2 F n Z S 5 4 b W w g o h g A K K A U A A A A A A A A A A A A A A A A A A A A A A A A A A A A h Y / R C o I w G I V f R X b v p i t h y O + 8 q L s S g i C 6 H X P p S G e 4 2 X y 3 L n q k X i G h r O 6 6 P I f v w H c e t z v k Y 9 s E V 9 V b 3 Z k M x T h C g T K y K 7 W p M j S 4 U 8 h Q z m E n 5 F l U K p h g Y 9 P R 6 g z V z l 1 S Q r z 3 2 C 9 w 1 1 e E R l F M j s V 2 L 2 v V i l A b 6 4 S R C n 1 W 5 f 8 V 4 n B 4 y X C K G c U J S x i m y x j I X E O h z R e h k z G O g P y U s B o a N / S K l y J c b 4 D M E c j 7 B X 8 C U E s D B B Q A A g A I A J p o / l 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a a P 5 Q K I p H u A 4 A A A A R A A A A E w A c A E Z v c m 1 1 b G F z L 1 N l Y 3 R p b 2 4 x L m 0 g o h g A K K A U A A A A A A A A A A A A A A A A A A A A A A A A A A A A K 0 5 N L s n M z 1 M I h t C G 1 g B Q S w E C L Q A U A A I A C A C a a P 5 Q 3 Y p 9 4 a g A A A D 4 A A A A E g A A A A A A A A A A A A A A A A A A A A A A Q 2 9 u Z m l n L 1 B h Y 2 t h Z 2 U u e G 1 s U E s B A i 0 A F A A C A A g A m m j + U A / K 6 a u k A A A A 6 Q A A A B M A A A A A A A A A A A A A A A A A 9 A A A A F t D b 2 5 0 Z W 5 0 X 1 R 5 c G V z X S 5 4 b W x Q S w E C L Q A U A A I A C A C a a P 5 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V C m i Z d R n G E y c U V z g z z u z 1 A A A A A A C A A A A A A A Q Z g A A A A E A A C A A A A C w r s D 7 S 7 s p L D 0 9 e c / 3 S T E j T 4 W A X 0 v n O l U y u d I C B g H o n w A A A A A O g A A A A A I A A C A A A A B 9 j B x Q / V d d Z / S I P 1 + m + i D H g 6 d i Y u 0 5 v F Y I K 0 h k 2 F M Y / F A A A A B K / q Y x 9 U / W H l e A J W M P x 3 t e Y 9 D n U + M A 2 e z B F n a I J O 0 9 4 m u g m F i h e R i I p w S G m S + c 2 m b Z q q e o G i 9 W I b i M u + 2 1 M k N I m R v e 1 C 1 / 7 4 2 g X F h N S X B i / 0 A A A A D v g F 2 O s R P y t y v R P L + j 2 w s b W o r c s 9 3 i E O 4 i a t f g X b G i 3 R F 6 3 J 4 f s U f T n y p E 8 I c g 0 i p X b 9 g A E T c H l Z D F I l r I m i C 2 < / D a t a M a s h u p > 
</file>

<file path=customXml/itemProps1.xml><?xml version="1.0" encoding="utf-8"?>
<ds:datastoreItem xmlns:ds="http://schemas.openxmlformats.org/officeDocument/2006/customXml" ds:itemID="{53E5007F-3A00-43A4-9106-BC6AC5632DA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Pressemeddelelse</vt:lpstr>
      <vt:lpstr>Analyse 2020</vt:lpstr>
      <vt:lpstr>Registrede drukneulykker i 2020</vt:lpstr>
      <vt:lpstr>Udviklingen 2012-2020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Erik Bech</cp:lastModifiedBy>
  <cp:lastPrinted>2018-02-28T14:23:00Z</cp:lastPrinted>
  <dcterms:created xsi:type="dcterms:W3CDTF">2018-02-19T15:48:02Z</dcterms:created>
  <dcterms:modified xsi:type="dcterms:W3CDTF">2021-04-16T11:53:21Z</dcterms:modified>
</cp:coreProperties>
</file>